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25" yWindow="-15" windowWidth="28620" windowHeight="12780" tabRatio="807"/>
  </bookViews>
  <sheets>
    <sheet name="1.1" sheetId="1" r:id="rId1"/>
    <sheet name="1.2" sheetId="2" r:id="rId2"/>
    <sheet name="1.3" sheetId="3" r:id="rId3"/>
    <sheet name="1.9" sheetId="21" r:id="rId4"/>
    <sheet name="2.1" sheetId="5" r:id="rId5"/>
    <sheet name="2.2" sheetId="6" r:id="rId6"/>
    <sheet name="2.3" sheetId="7" r:id="rId7"/>
    <sheet name="3.1" sheetId="12" r:id="rId8"/>
    <sheet name="3.2" sheetId="8" r:id="rId9"/>
    <sheet name="4.1" sheetId="13" r:id="rId10"/>
    <sheet name="4.2" sheetId="10" r:id="rId11"/>
    <sheet name="8.1" sheetId="19" r:id="rId12"/>
    <sheet name="8.3" sheetId="20" r:id="rId13"/>
    <sheet name="Базовые 1" sheetId="22" r:id="rId14"/>
    <sheet name="Базовые 2" sheetId="23" r:id="rId15"/>
  </sheets>
  <definedNames>
    <definedName name="_ftn1" localSheetId="11">'8.1'!$A$18</definedName>
    <definedName name="_ftnref1" localSheetId="3">'1.9'!$C$8</definedName>
    <definedName name="_ftnref1" localSheetId="11">'8.1'!$A$2</definedName>
    <definedName name="_Toc472327088" localSheetId="3">'1.9'!$B$3</definedName>
    <definedName name="_Toc472327096" localSheetId="11">'8.1'!$A$2</definedName>
    <definedName name="_xlnm.Print_Area" localSheetId="0">'1.1'!$A$1:$F$29</definedName>
    <definedName name="_xlnm.Print_Area" localSheetId="5">'2.2'!$A$1:$CJ$75</definedName>
    <definedName name="_xlnm.Print_Area" localSheetId="6">'2.3'!$A$1:$CJ$112</definedName>
  </definedNames>
  <calcPr calcId="125725"/>
</workbook>
</file>

<file path=xl/calcChain.xml><?xml version="1.0" encoding="utf-8"?>
<calcChain xmlns="http://schemas.openxmlformats.org/spreadsheetml/2006/main">
  <c r="BV86" i="7"/>
  <c r="BV96" i="5"/>
  <c r="D10" i="21"/>
  <c r="I16" i="19"/>
  <c r="I13" s="1"/>
  <c r="AT34" i="10" l="1"/>
  <c r="BN22" i="13"/>
  <c r="BN24" l="1"/>
  <c r="CJ97" i="7" l="1"/>
  <c r="CF97"/>
  <c r="CD97"/>
  <c r="BD97"/>
  <c r="BE97" s="1"/>
  <c r="BF97" s="1"/>
  <c r="BG97" s="1"/>
  <c r="BH97" s="1"/>
  <c r="BI97" s="1"/>
  <c r="BJ97" s="1"/>
  <c r="BK97" s="1"/>
  <c r="BL97" s="1"/>
  <c r="CJ96"/>
  <c r="CF96"/>
  <c r="CD96"/>
  <c r="BD96"/>
  <c r="BE96" s="1"/>
  <c r="BF96" s="1"/>
  <c r="BG96" s="1"/>
  <c r="BH96" s="1"/>
  <c r="BI96" s="1"/>
  <c r="BJ96" s="1"/>
  <c r="BK96" s="1"/>
  <c r="BL96" s="1"/>
  <c r="CJ95"/>
  <c r="CF95"/>
  <c r="CD95"/>
  <c r="BD95"/>
  <c r="BE95" s="1"/>
  <c r="BF95" s="1"/>
  <c r="BG95" s="1"/>
  <c r="BH95" s="1"/>
  <c r="BI95" s="1"/>
  <c r="BJ95" s="1"/>
  <c r="BK95" s="1"/>
  <c r="BL95" s="1"/>
  <c r="CJ94"/>
  <c r="CF94"/>
  <c r="CD94"/>
  <c r="BD94"/>
  <c r="BE94" s="1"/>
  <c r="BF94" s="1"/>
  <c r="BG94" s="1"/>
  <c r="BH94" s="1"/>
  <c r="BI94" s="1"/>
  <c r="BJ94" s="1"/>
  <c r="BK94" s="1"/>
  <c r="BL94" s="1"/>
  <c r="CJ93"/>
  <c r="CF93"/>
  <c r="CD93"/>
  <c r="BD93"/>
  <c r="BE93" s="1"/>
  <c r="BF93" s="1"/>
  <c r="BG93" s="1"/>
  <c r="BH93" s="1"/>
  <c r="BI93" s="1"/>
  <c r="BJ93" s="1"/>
  <c r="BK93" s="1"/>
  <c r="BL93" s="1"/>
  <c r="CJ92"/>
  <c r="CF92"/>
  <c r="CD92"/>
  <c r="BD92"/>
  <c r="BE92" s="1"/>
  <c r="BF92" s="1"/>
  <c r="BG92" s="1"/>
  <c r="BH92" s="1"/>
  <c r="BI92" s="1"/>
  <c r="BJ92" s="1"/>
  <c r="BK92" s="1"/>
  <c r="BL92" s="1"/>
  <c r="CJ91"/>
  <c r="CF91"/>
  <c r="CD91"/>
  <c r="BD91"/>
  <c r="BE91" s="1"/>
  <c r="BF91" s="1"/>
  <c r="BG91" s="1"/>
  <c r="BH91" s="1"/>
  <c r="BI91" s="1"/>
  <c r="BJ91" s="1"/>
  <c r="BK91" s="1"/>
  <c r="BL91" s="1"/>
  <c r="CJ90"/>
  <c r="CF90"/>
  <c r="BD90"/>
  <c r="CD90" s="1"/>
  <c r="CJ89"/>
  <c r="CF89"/>
  <c r="BD89"/>
  <c r="BE89" s="1"/>
  <c r="BF89" s="1"/>
  <c r="BG89" s="1"/>
  <c r="BH89" s="1"/>
  <c r="BI89" s="1"/>
  <c r="BJ89" s="1"/>
  <c r="BK89" s="1"/>
  <c r="BL89" s="1"/>
  <c r="CJ88"/>
  <c r="CF88"/>
  <c r="BD88"/>
  <c r="BE88" s="1"/>
  <c r="BF88" s="1"/>
  <c r="BG88" s="1"/>
  <c r="BH88" s="1"/>
  <c r="BI88" s="1"/>
  <c r="BJ88" s="1"/>
  <c r="BK88" s="1"/>
  <c r="BL88" s="1"/>
  <c r="CJ87"/>
  <c r="CF87"/>
  <c r="BD87"/>
  <c r="BE87" s="1"/>
  <c r="BF87" s="1"/>
  <c r="BG87" s="1"/>
  <c r="BH87" s="1"/>
  <c r="BI87" s="1"/>
  <c r="BJ87" s="1"/>
  <c r="BK87" s="1"/>
  <c r="BL87" s="1"/>
  <c r="CJ86"/>
  <c r="CF86"/>
  <c r="BD86"/>
  <c r="BE86" s="1"/>
  <c r="BF86" s="1"/>
  <c r="BG86" s="1"/>
  <c r="BH86" s="1"/>
  <c r="BI86" s="1"/>
  <c r="BJ86" s="1"/>
  <c r="BK86" s="1"/>
  <c r="BL86" s="1"/>
  <c r="CJ79"/>
  <c r="CF79"/>
  <c r="BD79"/>
  <c r="BE79" s="1"/>
  <c r="BF79" s="1"/>
  <c r="BG79" s="1"/>
  <c r="BH79" s="1"/>
  <c r="BI79" s="1"/>
  <c r="BJ79" s="1"/>
  <c r="BK79" s="1"/>
  <c r="BL79" s="1"/>
  <c r="CJ78"/>
  <c r="CF78"/>
  <c r="BD78"/>
  <c r="BE78" s="1"/>
  <c r="BF78" s="1"/>
  <c r="BG78" s="1"/>
  <c r="BH78" s="1"/>
  <c r="BI78" s="1"/>
  <c r="BJ78" s="1"/>
  <c r="BK78" s="1"/>
  <c r="BL78" s="1"/>
  <c r="CJ77"/>
  <c r="CF77"/>
  <c r="BE77"/>
  <c r="BF77" s="1"/>
  <c r="BG77" s="1"/>
  <c r="BH77" s="1"/>
  <c r="BI77" s="1"/>
  <c r="BJ77" s="1"/>
  <c r="BK77" s="1"/>
  <c r="BL77" s="1"/>
  <c r="BD77"/>
  <c r="CJ76"/>
  <c r="CF76"/>
  <c r="BD76"/>
  <c r="BE76" s="1"/>
  <c r="BF76" s="1"/>
  <c r="BG76" s="1"/>
  <c r="BH76" s="1"/>
  <c r="BI76" s="1"/>
  <c r="BJ76" s="1"/>
  <c r="BK76" s="1"/>
  <c r="BL76" s="1"/>
  <c r="CD74"/>
  <c r="BV74"/>
  <c r="CJ73"/>
  <c r="CF73"/>
  <c r="CD73"/>
  <c r="BD73"/>
  <c r="BE73" s="1"/>
  <c r="BF73" s="1"/>
  <c r="BG73" s="1"/>
  <c r="BH73" s="1"/>
  <c r="BI73" s="1"/>
  <c r="BJ73" s="1"/>
  <c r="BK73" s="1"/>
  <c r="BL73" s="1"/>
  <c r="CJ72"/>
  <c r="CF72"/>
  <c r="BD72"/>
  <c r="CD72" s="1"/>
  <c r="BV72" s="1"/>
  <c r="CJ71"/>
  <c r="CF71"/>
  <c r="CD71"/>
  <c r="BE71"/>
  <c r="BF71" s="1"/>
  <c r="BG71" s="1"/>
  <c r="BH71" s="1"/>
  <c r="BI71" s="1"/>
  <c r="BJ71" s="1"/>
  <c r="BK71" s="1"/>
  <c r="BL71" s="1"/>
  <c r="BD71"/>
  <c r="CJ70"/>
  <c r="CF70"/>
  <c r="CD70"/>
  <c r="BV70" s="1"/>
  <c r="BD70"/>
  <c r="BE70" s="1"/>
  <c r="BF70" s="1"/>
  <c r="BG70" s="1"/>
  <c r="BH70" s="1"/>
  <c r="BI70" s="1"/>
  <c r="BJ70" s="1"/>
  <c r="BK70" s="1"/>
  <c r="BL70" s="1"/>
  <c r="CJ69"/>
  <c r="CF69"/>
  <c r="CD69"/>
  <c r="BD69"/>
  <c r="BE69" s="1"/>
  <c r="BF69" s="1"/>
  <c r="BG69" s="1"/>
  <c r="BH69" s="1"/>
  <c r="BI69" s="1"/>
  <c r="BJ69" s="1"/>
  <c r="BK69" s="1"/>
  <c r="BL69" s="1"/>
  <c r="CJ68"/>
  <c r="CF68"/>
  <c r="BE68"/>
  <c r="BF68" s="1"/>
  <c r="BG68" s="1"/>
  <c r="BH68" s="1"/>
  <c r="BI68" s="1"/>
  <c r="BJ68" s="1"/>
  <c r="BK68" s="1"/>
  <c r="BL68" s="1"/>
  <c r="BD68"/>
  <c r="CD68" s="1"/>
  <c r="CJ63"/>
  <c r="CF63"/>
  <c r="CD63"/>
  <c r="CJ62"/>
  <c r="CF62"/>
  <c r="CD62"/>
  <c r="CJ61"/>
  <c r="CF61"/>
  <c r="CD61"/>
  <c r="BV61" s="1"/>
  <c r="CJ57"/>
  <c r="CF57"/>
  <c r="BD57"/>
  <c r="BE57" s="1"/>
  <c r="BF57" s="1"/>
  <c r="BG57" s="1"/>
  <c r="BH57" s="1"/>
  <c r="BI57" s="1"/>
  <c r="BJ57" s="1"/>
  <c r="BK57" s="1"/>
  <c r="BL57" s="1"/>
  <c r="CJ56"/>
  <c r="CF56"/>
  <c r="BD56"/>
  <c r="BE56" s="1"/>
  <c r="BF56" s="1"/>
  <c r="BG56" s="1"/>
  <c r="BH56" s="1"/>
  <c r="BI56" s="1"/>
  <c r="BJ56" s="1"/>
  <c r="BK56" s="1"/>
  <c r="BL56" s="1"/>
  <c r="CJ55"/>
  <c r="CF55"/>
  <c r="BD55"/>
  <c r="BE55" s="1"/>
  <c r="BF55" s="1"/>
  <c r="BG55" s="1"/>
  <c r="BH55" s="1"/>
  <c r="BI55" s="1"/>
  <c r="BJ55" s="1"/>
  <c r="BK55" s="1"/>
  <c r="BL55" s="1"/>
  <c r="CJ54"/>
  <c r="CF54"/>
  <c r="BD54"/>
  <c r="BE54" s="1"/>
  <c r="BF54" s="1"/>
  <c r="BG54" s="1"/>
  <c r="BH54" s="1"/>
  <c r="BI54" s="1"/>
  <c r="BJ54" s="1"/>
  <c r="BK54" s="1"/>
  <c r="BL54" s="1"/>
  <c r="CJ53"/>
  <c r="CF53"/>
  <c r="CD53"/>
  <c r="BD53"/>
  <c r="BE53" s="1"/>
  <c r="BF53" s="1"/>
  <c r="BG53" s="1"/>
  <c r="BH53" s="1"/>
  <c r="BI53" s="1"/>
  <c r="BJ53" s="1"/>
  <c r="BK53" s="1"/>
  <c r="BL53" s="1"/>
  <c r="CJ52"/>
  <c r="CF52"/>
  <c r="CD52"/>
  <c r="BD52"/>
  <c r="BE52" s="1"/>
  <c r="BF52" s="1"/>
  <c r="BG52" s="1"/>
  <c r="BH52" s="1"/>
  <c r="BI52" s="1"/>
  <c r="BJ52" s="1"/>
  <c r="BK52" s="1"/>
  <c r="BL52" s="1"/>
  <c r="CJ51"/>
  <c r="CF51"/>
  <c r="CD51"/>
  <c r="BE51"/>
  <c r="BF51" s="1"/>
  <c r="BG51" s="1"/>
  <c r="BH51" s="1"/>
  <c r="BI51" s="1"/>
  <c r="BJ51" s="1"/>
  <c r="BK51" s="1"/>
  <c r="BL51" s="1"/>
  <c r="BD51"/>
  <c r="CJ50"/>
  <c r="CF50"/>
  <c r="CD50"/>
  <c r="BD50"/>
  <c r="BE50" s="1"/>
  <c r="BF50" s="1"/>
  <c r="BG50" s="1"/>
  <c r="BH50" s="1"/>
  <c r="BI50" s="1"/>
  <c r="BJ50" s="1"/>
  <c r="BK50" s="1"/>
  <c r="BL50" s="1"/>
  <c r="CJ49"/>
  <c r="CF49"/>
  <c r="BD49"/>
  <c r="CJ48"/>
  <c r="CF48"/>
  <c r="CD48"/>
  <c r="BD48"/>
  <c r="BE48" s="1"/>
  <c r="BF48" s="1"/>
  <c r="BG48" s="1"/>
  <c r="BH48" s="1"/>
  <c r="BI48" s="1"/>
  <c r="BJ48" s="1"/>
  <c r="BK48" s="1"/>
  <c r="BL48" s="1"/>
  <c r="CJ47"/>
  <c r="CF47"/>
  <c r="CD47"/>
  <c r="BD47"/>
  <c r="BE47" s="1"/>
  <c r="BF47" s="1"/>
  <c r="BG47" s="1"/>
  <c r="BH47" s="1"/>
  <c r="BI47" s="1"/>
  <c r="BJ47" s="1"/>
  <c r="BK47" s="1"/>
  <c r="BL47" s="1"/>
  <c r="CJ46"/>
  <c r="CF46"/>
  <c r="CD46"/>
  <c r="BD46"/>
  <c r="BE46" s="1"/>
  <c r="BF46" s="1"/>
  <c r="BG46" s="1"/>
  <c r="BH46" s="1"/>
  <c r="BI46" s="1"/>
  <c r="BJ46" s="1"/>
  <c r="BK46" s="1"/>
  <c r="BL46" s="1"/>
  <c r="CJ45"/>
  <c r="CF45"/>
  <c r="CD45"/>
  <c r="BD45"/>
  <c r="BE45" s="1"/>
  <c r="BF45" s="1"/>
  <c r="BG45" s="1"/>
  <c r="BH45" s="1"/>
  <c r="BI45" s="1"/>
  <c r="BJ45" s="1"/>
  <c r="BK45" s="1"/>
  <c r="BL45" s="1"/>
  <c r="CJ44"/>
  <c r="CF44"/>
  <c r="CD44"/>
  <c r="BL44"/>
  <c r="BD44"/>
  <c r="BE44" s="1"/>
  <c r="BF44" s="1"/>
  <c r="BG44" s="1"/>
  <c r="BH44" s="1"/>
  <c r="BI44" s="1"/>
  <c r="BJ44" s="1"/>
  <c r="BK44" s="1"/>
  <c r="CJ43"/>
  <c r="CF43"/>
  <c r="CD43"/>
  <c r="BD43"/>
  <c r="BE43" s="1"/>
  <c r="BF43" s="1"/>
  <c r="BG43" s="1"/>
  <c r="BH43" s="1"/>
  <c r="BI43" s="1"/>
  <c r="BJ43" s="1"/>
  <c r="BK43" s="1"/>
  <c r="BL43" s="1"/>
  <c r="CJ42"/>
  <c r="CF42"/>
  <c r="BD42"/>
  <c r="CJ41"/>
  <c r="CF41"/>
  <c r="CD41"/>
  <c r="BD41"/>
  <c r="BE41" s="1"/>
  <c r="BF41" s="1"/>
  <c r="BG41" s="1"/>
  <c r="BH41" s="1"/>
  <c r="BI41" s="1"/>
  <c r="BJ41" s="1"/>
  <c r="BK41" s="1"/>
  <c r="BL41" s="1"/>
  <c r="CJ40"/>
  <c r="CF40"/>
  <c r="CD40"/>
  <c r="BD40"/>
  <c r="BE40" s="1"/>
  <c r="BF40" s="1"/>
  <c r="BG40" s="1"/>
  <c r="BH40" s="1"/>
  <c r="BI40" s="1"/>
  <c r="BJ40" s="1"/>
  <c r="BK40" s="1"/>
  <c r="BL40" s="1"/>
  <c r="CJ39"/>
  <c r="CF39"/>
  <c r="CD39"/>
  <c r="BD39"/>
  <c r="BE39" s="1"/>
  <c r="BF39" s="1"/>
  <c r="BG39" s="1"/>
  <c r="BH39" s="1"/>
  <c r="BI39" s="1"/>
  <c r="BJ39" s="1"/>
  <c r="BK39" s="1"/>
  <c r="BL39" s="1"/>
  <c r="CJ38"/>
  <c r="CF38"/>
  <c r="CD38"/>
  <c r="BD38"/>
  <c r="BE38" s="1"/>
  <c r="BF38" s="1"/>
  <c r="BG38" s="1"/>
  <c r="BH38" s="1"/>
  <c r="BI38" s="1"/>
  <c r="BJ38" s="1"/>
  <c r="BK38" s="1"/>
  <c r="BL38" s="1"/>
  <c r="CJ37"/>
  <c r="CF37"/>
  <c r="CD37"/>
  <c r="BD37"/>
  <c r="BE37" s="1"/>
  <c r="BF37" s="1"/>
  <c r="BG37" s="1"/>
  <c r="BH37" s="1"/>
  <c r="BI37" s="1"/>
  <c r="BJ37" s="1"/>
  <c r="BK37" s="1"/>
  <c r="BL37" s="1"/>
  <c r="CJ36"/>
  <c r="CF36"/>
  <c r="CD36"/>
  <c r="BD36"/>
  <c r="BE36" s="1"/>
  <c r="BF36" s="1"/>
  <c r="BG36" s="1"/>
  <c r="BH36" s="1"/>
  <c r="BI36" s="1"/>
  <c r="BJ36" s="1"/>
  <c r="BK36" s="1"/>
  <c r="BL36" s="1"/>
  <c r="CJ35"/>
  <c r="CF35"/>
  <c r="BD35"/>
  <c r="BE35" s="1"/>
  <c r="BF35" s="1"/>
  <c r="BG35" s="1"/>
  <c r="BH35" s="1"/>
  <c r="BI35" s="1"/>
  <c r="BJ35" s="1"/>
  <c r="BK35" s="1"/>
  <c r="BL35" s="1"/>
  <c r="CJ34"/>
  <c r="CF34"/>
  <c r="CD34"/>
  <c r="BD34"/>
  <c r="BE34" s="1"/>
  <c r="BF34" s="1"/>
  <c r="BG34" s="1"/>
  <c r="BH34" s="1"/>
  <c r="BI34" s="1"/>
  <c r="BJ34" s="1"/>
  <c r="BK34" s="1"/>
  <c r="BL34" s="1"/>
  <c r="CJ33"/>
  <c r="CF33"/>
  <c r="CD33"/>
  <c r="BE33"/>
  <c r="BF33" s="1"/>
  <c r="BG33" s="1"/>
  <c r="BH33" s="1"/>
  <c r="BI33" s="1"/>
  <c r="BJ33" s="1"/>
  <c r="BK33" s="1"/>
  <c r="BL33" s="1"/>
  <c r="BD33"/>
  <c r="CJ32"/>
  <c r="CF32"/>
  <c r="CD32"/>
  <c r="BD32"/>
  <c r="BE32" s="1"/>
  <c r="BF32" s="1"/>
  <c r="BG32" s="1"/>
  <c r="BH32" s="1"/>
  <c r="BI32" s="1"/>
  <c r="BJ32" s="1"/>
  <c r="BK32" s="1"/>
  <c r="BL32" s="1"/>
  <c r="CJ31"/>
  <c r="CF31"/>
  <c r="CD31"/>
  <c r="BD31"/>
  <c r="BE31" s="1"/>
  <c r="BF31" s="1"/>
  <c r="BG31" s="1"/>
  <c r="BH31" s="1"/>
  <c r="BI31" s="1"/>
  <c r="BJ31" s="1"/>
  <c r="BK31" s="1"/>
  <c r="BL31" s="1"/>
  <c r="CJ30"/>
  <c r="CF30"/>
  <c r="CD30"/>
  <c r="BE30"/>
  <c r="BF30" s="1"/>
  <c r="BG30" s="1"/>
  <c r="BH30" s="1"/>
  <c r="BI30" s="1"/>
  <c r="BJ30" s="1"/>
  <c r="BK30" s="1"/>
  <c r="BL30" s="1"/>
  <c r="BD30"/>
  <c r="CJ29"/>
  <c r="CF29"/>
  <c r="CD29"/>
  <c r="BV29" s="1"/>
  <c r="BE29"/>
  <c r="BF29" s="1"/>
  <c r="BG29" s="1"/>
  <c r="BH29" s="1"/>
  <c r="BI29" s="1"/>
  <c r="BJ29" s="1"/>
  <c r="BK29" s="1"/>
  <c r="BL29" s="1"/>
  <c r="BD29"/>
  <c r="CJ28"/>
  <c r="CF28"/>
  <c r="CD28"/>
  <c r="BE28"/>
  <c r="BF28" s="1"/>
  <c r="BG28" s="1"/>
  <c r="BH28" s="1"/>
  <c r="BI28" s="1"/>
  <c r="BJ28" s="1"/>
  <c r="BK28" s="1"/>
  <c r="BL28" s="1"/>
  <c r="BD28"/>
  <c r="CJ27"/>
  <c r="CF27"/>
  <c r="CD27"/>
  <c r="BD27"/>
  <c r="BE27" s="1"/>
  <c r="BF27" s="1"/>
  <c r="BG27" s="1"/>
  <c r="BH27" s="1"/>
  <c r="BI27" s="1"/>
  <c r="BJ27" s="1"/>
  <c r="BK27" s="1"/>
  <c r="BL27" s="1"/>
  <c r="CJ26"/>
  <c r="CF26"/>
  <c r="CD26"/>
  <c r="BD26"/>
  <c r="BE26" s="1"/>
  <c r="BF26" s="1"/>
  <c r="BG26" s="1"/>
  <c r="BH26" s="1"/>
  <c r="BI26" s="1"/>
  <c r="BJ26" s="1"/>
  <c r="BK26" s="1"/>
  <c r="BL26" s="1"/>
  <c r="CJ25"/>
  <c r="CF25"/>
  <c r="CD25"/>
  <c r="BE25"/>
  <c r="BF25" s="1"/>
  <c r="BG25" s="1"/>
  <c r="BH25" s="1"/>
  <c r="BI25" s="1"/>
  <c r="BJ25" s="1"/>
  <c r="BK25" s="1"/>
  <c r="BL25" s="1"/>
  <c r="BD25"/>
  <c r="CJ24"/>
  <c r="CF24"/>
  <c r="BD24"/>
  <c r="CJ20"/>
  <c r="CF20"/>
  <c r="CD20"/>
  <c r="BD20"/>
  <c r="BE20" s="1"/>
  <c r="BF20" s="1"/>
  <c r="BG20" s="1"/>
  <c r="BH20" s="1"/>
  <c r="BI20" s="1"/>
  <c r="BJ20" s="1"/>
  <c r="BK20" s="1"/>
  <c r="BL20" s="1"/>
  <c r="CJ19"/>
  <c r="CF19"/>
  <c r="CD19"/>
  <c r="BD19"/>
  <c r="BE19" s="1"/>
  <c r="BF19" s="1"/>
  <c r="BG19" s="1"/>
  <c r="BH19" s="1"/>
  <c r="BI19" s="1"/>
  <c r="BJ19" s="1"/>
  <c r="BK19" s="1"/>
  <c r="BL19" s="1"/>
  <c r="CJ18"/>
  <c r="CF18"/>
  <c r="CD18"/>
  <c r="BD18"/>
  <c r="BE18" s="1"/>
  <c r="BF18" s="1"/>
  <c r="BG18" s="1"/>
  <c r="BH18" s="1"/>
  <c r="BI18" s="1"/>
  <c r="BJ18" s="1"/>
  <c r="BK18" s="1"/>
  <c r="BL18" s="1"/>
  <c r="CJ17"/>
  <c r="CF17"/>
  <c r="CD17"/>
  <c r="BD17"/>
  <c r="BE17" s="1"/>
  <c r="BF17" s="1"/>
  <c r="BG17" s="1"/>
  <c r="BH17" s="1"/>
  <c r="BI17" s="1"/>
  <c r="BJ17" s="1"/>
  <c r="BK17" s="1"/>
  <c r="BL17" s="1"/>
  <c r="CJ16"/>
  <c r="CF16"/>
  <c r="BD16"/>
  <c r="BE72" l="1"/>
  <c r="BF72" s="1"/>
  <c r="BG72" s="1"/>
  <c r="BH72" s="1"/>
  <c r="BI72" s="1"/>
  <c r="BJ72" s="1"/>
  <c r="BK72" s="1"/>
  <c r="BL72" s="1"/>
  <c r="CD35"/>
  <c r="BV35" s="1"/>
  <c r="CD64"/>
  <c r="CD58" s="1"/>
  <c r="BV68"/>
  <c r="BE90"/>
  <c r="BF90" s="1"/>
  <c r="BG90" s="1"/>
  <c r="BH90" s="1"/>
  <c r="BI90" s="1"/>
  <c r="BJ90" s="1"/>
  <c r="BK90" s="1"/>
  <c r="BL90" s="1"/>
  <c r="BE16"/>
  <c r="BF16" s="1"/>
  <c r="BG16" s="1"/>
  <c r="BH16" s="1"/>
  <c r="BI16" s="1"/>
  <c r="BJ16" s="1"/>
  <c r="BK16" s="1"/>
  <c r="BL16" s="1"/>
  <c r="CD16"/>
  <c r="BV16" s="1"/>
  <c r="CD42"/>
  <c r="BV42" s="1"/>
  <c r="BE42"/>
  <c r="BF42" s="1"/>
  <c r="BG42" s="1"/>
  <c r="BH42" s="1"/>
  <c r="BI42" s="1"/>
  <c r="BJ42" s="1"/>
  <c r="BK42" s="1"/>
  <c r="BL42" s="1"/>
  <c r="CD24"/>
  <c r="BE24"/>
  <c r="BF24" s="1"/>
  <c r="BG24" s="1"/>
  <c r="BH24" s="1"/>
  <c r="BI24" s="1"/>
  <c r="BJ24" s="1"/>
  <c r="BK24" s="1"/>
  <c r="BL24" s="1"/>
  <c r="BV64"/>
  <c r="BV58" s="1"/>
  <c r="BE49"/>
  <c r="BF49" s="1"/>
  <c r="BG49" s="1"/>
  <c r="BH49" s="1"/>
  <c r="BI49" s="1"/>
  <c r="BJ49" s="1"/>
  <c r="BK49" s="1"/>
  <c r="BL49" s="1"/>
  <c r="CD49"/>
  <c r="BV49" s="1"/>
  <c r="CD80"/>
  <c r="CD99" s="1"/>
  <c r="BV90"/>
  <c r="BV80" s="1"/>
  <c r="BV24" l="1"/>
  <c r="BV21" s="1"/>
  <c r="BV98" s="1"/>
  <c r="CD21"/>
  <c r="CD98" s="1"/>
  <c r="CC70" i="6" l="1"/>
  <c r="CB70"/>
  <c r="CA70"/>
  <c r="BZ70"/>
  <c r="BY70"/>
  <c r="BX70"/>
  <c r="BW70"/>
  <c r="CJ69"/>
  <c r="CF69"/>
  <c r="CD69"/>
  <c r="BD69"/>
  <c r="BE69" s="1"/>
  <c r="BF69" s="1"/>
  <c r="BG69" s="1"/>
  <c r="BH69" s="1"/>
  <c r="BI69" s="1"/>
  <c r="BJ69" s="1"/>
  <c r="BK69" s="1"/>
  <c r="BL69" s="1"/>
  <c r="CJ68"/>
  <c r="CF68"/>
  <c r="CD68"/>
  <c r="BD68"/>
  <c r="BE68" s="1"/>
  <c r="BF68" s="1"/>
  <c r="BG68" s="1"/>
  <c r="BH68" s="1"/>
  <c r="BI68" s="1"/>
  <c r="BJ68" s="1"/>
  <c r="BK68" s="1"/>
  <c r="BL68" s="1"/>
  <c r="CJ67"/>
  <c r="CF67"/>
  <c r="CD67"/>
  <c r="BD67"/>
  <c r="BE67" s="1"/>
  <c r="BF67" s="1"/>
  <c r="BG67" s="1"/>
  <c r="BH67" s="1"/>
  <c r="BI67" s="1"/>
  <c r="BJ67" s="1"/>
  <c r="BK67" s="1"/>
  <c r="BL67" s="1"/>
  <c r="CJ66"/>
  <c r="CF66"/>
  <c r="CD66"/>
  <c r="BD66"/>
  <c r="BE66" s="1"/>
  <c r="BF66" s="1"/>
  <c r="BG66" s="1"/>
  <c r="BH66" s="1"/>
  <c r="BI66" s="1"/>
  <c r="BJ66" s="1"/>
  <c r="BK66" s="1"/>
  <c r="BL66" s="1"/>
  <c r="CJ65"/>
  <c r="CF65"/>
  <c r="BD65"/>
  <c r="CD65" s="1"/>
  <c r="CJ61"/>
  <c r="CF61"/>
  <c r="CD61"/>
  <c r="BE61"/>
  <c r="BF61" s="1"/>
  <c r="BG61" s="1"/>
  <c r="BH61" s="1"/>
  <c r="BI61" s="1"/>
  <c r="BJ61" s="1"/>
  <c r="BK61" s="1"/>
  <c r="BL61" s="1"/>
  <c r="BD61"/>
  <c r="CJ60"/>
  <c r="CF60"/>
  <c r="CD60"/>
  <c r="BD60"/>
  <c r="BE60" s="1"/>
  <c r="BF60" s="1"/>
  <c r="BG60" s="1"/>
  <c r="BH60" s="1"/>
  <c r="BI60" s="1"/>
  <c r="BJ60" s="1"/>
  <c r="BK60" s="1"/>
  <c r="BL60" s="1"/>
  <c r="CJ59"/>
  <c r="CF59"/>
  <c r="CD59"/>
  <c r="BE59"/>
  <c r="BF59" s="1"/>
  <c r="BG59" s="1"/>
  <c r="BH59" s="1"/>
  <c r="BI59" s="1"/>
  <c r="BJ59" s="1"/>
  <c r="BK59" s="1"/>
  <c r="BL59" s="1"/>
  <c r="BD59"/>
  <c r="CJ58"/>
  <c r="CF58"/>
  <c r="CD58"/>
  <c r="BE58"/>
  <c r="BF58" s="1"/>
  <c r="BG58" s="1"/>
  <c r="BH58" s="1"/>
  <c r="BI58" s="1"/>
  <c r="BJ58" s="1"/>
  <c r="BK58" s="1"/>
  <c r="BL58" s="1"/>
  <c r="BD58"/>
  <c r="CJ57"/>
  <c r="CF57"/>
  <c r="CD57"/>
  <c r="BD57"/>
  <c r="BE57" s="1"/>
  <c r="BF57" s="1"/>
  <c r="BG57" s="1"/>
  <c r="BH57" s="1"/>
  <c r="BI57" s="1"/>
  <c r="BJ57" s="1"/>
  <c r="BK57" s="1"/>
  <c r="BL57" s="1"/>
  <c r="CJ56"/>
  <c r="CF56"/>
  <c r="CD56"/>
  <c r="BD56"/>
  <c r="BE56" s="1"/>
  <c r="BF56" s="1"/>
  <c r="BG56" s="1"/>
  <c r="BH56" s="1"/>
  <c r="BI56" s="1"/>
  <c r="BJ56" s="1"/>
  <c r="BK56" s="1"/>
  <c r="BL56" s="1"/>
  <c r="CJ55"/>
  <c r="CF55"/>
  <c r="BD55"/>
  <c r="BE55" s="1"/>
  <c r="BF55" s="1"/>
  <c r="BG55" s="1"/>
  <c r="BH55" s="1"/>
  <c r="BI55" s="1"/>
  <c r="BJ55" s="1"/>
  <c r="BK55" s="1"/>
  <c r="BL55" s="1"/>
  <c r="CJ54"/>
  <c r="CF54"/>
  <c r="CD54"/>
  <c r="BD54"/>
  <c r="BE54" s="1"/>
  <c r="BF54" s="1"/>
  <c r="BG54" s="1"/>
  <c r="BH54" s="1"/>
  <c r="BI54" s="1"/>
  <c r="BJ54" s="1"/>
  <c r="BK54" s="1"/>
  <c r="BL54" s="1"/>
  <c r="CJ53"/>
  <c r="CF53"/>
  <c r="CD53"/>
  <c r="BD53"/>
  <c r="BE53" s="1"/>
  <c r="BF53" s="1"/>
  <c r="BG53" s="1"/>
  <c r="BH53" s="1"/>
  <c r="BI53" s="1"/>
  <c r="BJ53" s="1"/>
  <c r="BK53" s="1"/>
  <c r="BL53" s="1"/>
  <c r="CJ52"/>
  <c r="CF52"/>
  <c r="CD52"/>
  <c r="BD52"/>
  <c r="BE52" s="1"/>
  <c r="BF52" s="1"/>
  <c r="BG52" s="1"/>
  <c r="BH52" s="1"/>
  <c r="BI52" s="1"/>
  <c r="BJ52" s="1"/>
  <c r="BK52" s="1"/>
  <c r="BL52" s="1"/>
  <c r="CJ51"/>
  <c r="CF51"/>
  <c r="CD51"/>
  <c r="BD51"/>
  <c r="BE51" s="1"/>
  <c r="BF51" s="1"/>
  <c r="BG51" s="1"/>
  <c r="BH51" s="1"/>
  <c r="BI51" s="1"/>
  <c r="BJ51" s="1"/>
  <c r="BK51" s="1"/>
  <c r="BL51" s="1"/>
  <c r="CJ50"/>
  <c r="CF50"/>
  <c r="BD50"/>
  <c r="CD50" s="1"/>
  <c r="CJ45"/>
  <c r="CF45"/>
  <c r="CD45"/>
  <c r="BD45"/>
  <c r="BE45" s="1"/>
  <c r="BF45" s="1"/>
  <c r="BG45" s="1"/>
  <c r="BH45" s="1"/>
  <c r="BI45" s="1"/>
  <c r="BJ45" s="1"/>
  <c r="BK45" s="1"/>
  <c r="BL45" s="1"/>
  <c r="CJ44"/>
  <c r="CF44"/>
  <c r="CD44"/>
  <c r="BD44"/>
  <c r="BE44" s="1"/>
  <c r="BF44" s="1"/>
  <c r="BG44" s="1"/>
  <c r="BH44" s="1"/>
  <c r="BI44" s="1"/>
  <c r="BJ44" s="1"/>
  <c r="BK44" s="1"/>
  <c r="BL44" s="1"/>
  <c r="CJ43"/>
  <c r="CF43"/>
  <c r="CD43"/>
  <c r="BD43"/>
  <c r="BE43" s="1"/>
  <c r="BF43" s="1"/>
  <c r="BG43" s="1"/>
  <c r="BH43" s="1"/>
  <c r="BI43" s="1"/>
  <c r="BJ43" s="1"/>
  <c r="BK43" s="1"/>
  <c r="BL43" s="1"/>
  <c r="CJ42"/>
  <c r="CF42"/>
  <c r="BD42"/>
  <c r="BE42" s="1"/>
  <c r="BF42" s="1"/>
  <c r="BG42" s="1"/>
  <c r="BH42" s="1"/>
  <c r="BI42" s="1"/>
  <c r="BJ42" s="1"/>
  <c r="BK42" s="1"/>
  <c r="BL42" s="1"/>
  <c r="CJ38"/>
  <c r="CF38"/>
  <c r="CD38"/>
  <c r="BD38"/>
  <c r="BE38" s="1"/>
  <c r="BF38" s="1"/>
  <c r="BG38" s="1"/>
  <c r="BH38" s="1"/>
  <c r="BI38" s="1"/>
  <c r="BJ38" s="1"/>
  <c r="BK38" s="1"/>
  <c r="BL38" s="1"/>
  <c r="CJ37"/>
  <c r="CF37"/>
  <c r="CD37"/>
  <c r="BD37"/>
  <c r="BE37" s="1"/>
  <c r="BF37" s="1"/>
  <c r="BG37" s="1"/>
  <c r="BH37" s="1"/>
  <c r="BI37" s="1"/>
  <c r="BJ37" s="1"/>
  <c r="BK37" s="1"/>
  <c r="BL37" s="1"/>
  <c r="CJ36"/>
  <c r="CF36"/>
  <c r="CD36"/>
  <c r="BD36"/>
  <c r="BE36" s="1"/>
  <c r="BF36" s="1"/>
  <c r="BG36" s="1"/>
  <c r="BH36" s="1"/>
  <c r="BI36" s="1"/>
  <c r="BJ36" s="1"/>
  <c r="BK36" s="1"/>
  <c r="BL36" s="1"/>
  <c r="CJ35"/>
  <c r="CF35"/>
  <c r="CD35"/>
  <c r="BD35"/>
  <c r="BE35" s="1"/>
  <c r="BF35" s="1"/>
  <c r="BG35" s="1"/>
  <c r="BH35" s="1"/>
  <c r="BI35" s="1"/>
  <c r="BJ35" s="1"/>
  <c r="BK35" s="1"/>
  <c r="BL35" s="1"/>
  <c r="CJ34"/>
  <c r="CF34"/>
  <c r="CD34"/>
  <c r="BD34"/>
  <c r="BE34" s="1"/>
  <c r="BF34" s="1"/>
  <c r="BG34" s="1"/>
  <c r="BH34" s="1"/>
  <c r="BI34" s="1"/>
  <c r="BJ34" s="1"/>
  <c r="BK34" s="1"/>
  <c r="BL34" s="1"/>
  <c r="CJ33"/>
  <c r="CF33"/>
  <c r="CD33"/>
  <c r="BD33"/>
  <c r="BE33" s="1"/>
  <c r="BF33" s="1"/>
  <c r="BG33" s="1"/>
  <c r="BH33" s="1"/>
  <c r="BI33" s="1"/>
  <c r="BJ33" s="1"/>
  <c r="BK33" s="1"/>
  <c r="BL33" s="1"/>
  <c r="CJ32"/>
  <c r="CF32"/>
  <c r="BD32"/>
  <c r="CD32" s="1"/>
  <c r="BV32" s="1"/>
  <c r="CJ31"/>
  <c r="CF31"/>
  <c r="BD31"/>
  <c r="CD31" s="1"/>
  <c r="BV31" s="1"/>
  <c r="CJ30"/>
  <c r="CF30"/>
  <c r="CD30"/>
  <c r="BD30"/>
  <c r="BE30" s="1"/>
  <c r="BF30" s="1"/>
  <c r="BG30" s="1"/>
  <c r="BH30" s="1"/>
  <c r="BI30" s="1"/>
  <c r="BJ30" s="1"/>
  <c r="BK30" s="1"/>
  <c r="BL30" s="1"/>
  <c r="CJ29"/>
  <c r="CF29"/>
  <c r="CD29"/>
  <c r="BD29"/>
  <c r="BE29" s="1"/>
  <c r="BF29" s="1"/>
  <c r="BG29" s="1"/>
  <c r="BH29" s="1"/>
  <c r="BI29" s="1"/>
  <c r="BJ29" s="1"/>
  <c r="BK29" s="1"/>
  <c r="BL29" s="1"/>
  <c r="CJ28"/>
  <c r="CF28"/>
  <c r="CD28"/>
  <c r="BD28"/>
  <c r="BE28" s="1"/>
  <c r="BF28" s="1"/>
  <c r="BG28" s="1"/>
  <c r="BH28" s="1"/>
  <c r="BI28" s="1"/>
  <c r="BJ28" s="1"/>
  <c r="BK28" s="1"/>
  <c r="BL28" s="1"/>
  <c r="CJ27"/>
  <c r="CF27"/>
  <c r="BD27"/>
  <c r="CD27" s="1"/>
  <c r="CK26"/>
  <c r="CK25" s="1"/>
  <c r="CK24" s="1"/>
  <c r="CC26"/>
  <c r="CB26"/>
  <c r="CB25" s="1"/>
  <c r="CA26"/>
  <c r="CA25" s="1"/>
  <c r="BZ26"/>
  <c r="BZ25" s="1"/>
  <c r="BY26"/>
  <c r="BX26"/>
  <c r="BX25" s="1"/>
  <c r="BW26"/>
  <c r="BW25" s="1"/>
  <c r="CC25"/>
  <c r="BY25"/>
  <c r="CC24"/>
  <c r="CB24"/>
  <c r="CA24"/>
  <c r="BZ24"/>
  <c r="BY24"/>
  <c r="BX24"/>
  <c r="BW24"/>
  <c r="CJ23"/>
  <c r="CF23"/>
  <c r="BD23"/>
  <c r="BE23" s="1"/>
  <c r="BF23" s="1"/>
  <c r="BG23" s="1"/>
  <c r="BH23" s="1"/>
  <c r="BI23" s="1"/>
  <c r="BJ23" s="1"/>
  <c r="BK23" s="1"/>
  <c r="BL23" s="1"/>
  <c r="CJ22"/>
  <c r="CF22"/>
  <c r="BD22"/>
  <c r="BE22" s="1"/>
  <c r="BF22" s="1"/>
  <c r="BG22" s="1"/>
  <c r="BH22" s="1"/>
  <c r="BI22" s="1"/>
  <c r="BJ22" s="1"/>
  <c r="BK22" s="1"/>
  <c r="BL22" s="1"/>
  <c r="CJ21"/>
  <c r="CF21"/>
  <c r="BD21"/>
  <c r="BE21" s="1"/>
  <c r="BF21" s="1"/>
  <c r="BG21" s="1"/>
  <c r="BH21" s="1"/>
  <c r="BI21" s="1"/>
  <c r="BJ21" s="1"/>
  <c r="BK21" s="1"/>
  <c r="BL21" s="1"/>
  <c r="CJ20"/>
  <c r="CF20"/>
  <c r="BD20"/>
  <c r="BE20" s="1"/>
  <c r="BF20" s="1"/>
  <c r="BG20" s="1"/>
  <c r="BH20" s="1"/>
  <c r="BI20" s="1"/>
  <c r="BJ20" s="1"/>
  <c r="BK20" s="1"/>
  <c r="BL20" s="1"/>
  <c r="CD18"/>
  <c r="CD17" s="1"/>
  <c r="CD16"/>
  <c r="BE32" l="1"/>
  <c r="BF32" s="1"/>
  <c r="BG32" s="1"/>
  <c r="BH32" s="1"/>
  <c r="BI32" s="1"/>
  <c r="BJ32" s="1"/>
  <c r="BK32" s="1"/>
  <c r="BL32" s="1"/>
  <c r="CD42"/>
  <c r="CD39" s="1"/>
  <c r="BE65"/>
  <c r="BF65" s="1"/>
  <c r="BG65" s="1"/>
  <c r="BH65" s="1"/>
  <c r="BI65" s="1"/>
  <c r="BJ65" s="1"/>
  <c r="BK65" s="1"/>
  <c r="BL65" s="1"/>
  <c r="CD55"/>
  <c r="BV55" s="1"/>
  <c r="BE50"/>
  <c r="BF50" s="1"/>
  <c r="BG50" s="1"/>
  <c r="BH50" s="1"/>
  <c r="BI50" s="1"/>
  <c r="BJ50" s="1"/>
  <c r="BK50" s="1"/>
  <c r="BL50" s="1"/>
  <c r="BE27"/>
  <c r="BF27" s="1"/>
  <c r="BG27" s="1"/>
  <c r="BH27" s="1"/>
  <c r="BI27" s="1"/>
  <c r="BJ27" s="1"/>
  <c r="BK27" s="1"/>
  <c r="BL27" s="1"/>
  <c r="BV65"/>
  <c r="BV62" s="1"/>
  <c r="CD62"/>
  <c r="BV27"/>
  <c r="BV24" s="1"/>
  <c r="CD26"/>
  <c r="CD25" s="1"/>
  <c r="BV50"/>
  <c r="CD46"/>
  <c r="BV46" s="1"/>
  <c r="BV42"/>
  <c r="BV39" s="1"/>
  <c r="BV70" l="1"/>
  <c r="CD70"/>
  <c r="BV26"/>
  <c r="BV25" s="1"/>
  <c r="CD24"/>
  <c r="CK96" i="5" l="1"/>
  <c r="CD96"/>
  <c r="CC96"/>
  <c r="CB96"/>
  <c r="CA96"/>
  <c r="BZ96"/>
  <c r="BY96"/>
  <c r="BX96"/>
  <c r="BW96"/>
  <c r="CJ95"/>
  <c r="CF95"/>
  <c r="BD95"/>
  <c r="BE95" s="1"/>
  <c r="BF95" s="1"/>
  <c r="BG95" s="1"/>
  <c r="BH95" s="1"/>
  <c r="BI95" s="1"/>
  <c r="BJ95" s="1"/>
  <c r="BK95" s="1"/>
  <c r="BL95" s="1"/>
  <c r="CJ94"/>
  <c r="CF94"/>
  <c r="BD94"/>
  <c r="BE94" s="1"/>
  <c r="BF94" s="1"/>
  <c r="BG94" s="1"/>
  <c r="BH94" s="1"/>
  <c r="BI94" s="1"/>
  <c r="BJ94" s="1"/>
  <c r="BK94" s="1"/>
  <c r="BL94" s="1"/>
  <c r="CJ93"/>
  <c r="CF93"/>
  <c r="BD93"/>
  <c r="BE93" s="1"/>
  <c r="BF93" s="1"/>
  <c r="BG93" s="1"/>
  <c r="BH93" s="1"/>
  <c r="BI93" s="1"/>
  <c r="BJ93" s="1"/>
  <c r="BK93" s="1"/>
  <c r="BL93" s="1"/>
  <c r="CJ92"/>
  <c r="CF92"/>
  <c r="BD92"/>
  <c r="BE92" s="1"/>
  <c r="BF92" s="1"/>
  <c r="BG92" s="1"/>
  <c r="BH92" s="1"/>
  <c r="BI92" s="1"/>
  <c r="BJ92" s="1"/>
  <c r="BK92" s="1"/>
  <c r="BL92" s="1"/>
  <c r="CJ91"/>
  <c r="CF91"/>
  <c r="BD91"/>
  <c r="BE91" s="1"/>
  <c r="BF91" s="1"/>
  <c r="BG91" s="1"/>
  <c r="BH91" s="1"/>
  <c r="BI91" s="1"/>
  <c r="BJ91" s="1"/>
  <c r="BK91" s="1"/>
  <c r="BL91" s="1"/>
  <c r="CJ90"/>
  <c r="CF90"/>
  <c r="BD90"/>
  <c r="BE90" s="1"/>
  <c r="BF90" s="1"/>
  <c r="BG90" s="1"/>
  <c r="BH90" s="1"/>
  <c r="BI90" s="1"/>
  <c r="BJ90" s="1"/>
  <c r="BK90" s="1"/>
  <c r="BL90" s="1"/>
  <c r="CJ89"/>
  <c r="CF89"/>
  <c r="BD89"/>
  <c r="BE89" s="1"/>
  <c r="BF89" s="1"/>
  <c r="BG89" s="1"/>
  <c r="BH89" s="1"/>
  <c r="BI89" s="1"/>
  <c r="BJ89" s="1"/>
  <c r="BK89" s="1"/>
  <c r="BL89" s="1"/>
  <c r="CJ88"/>
  <c r="CF88"/>
  <c r="BD88"/>
  <c r="BE88" s="1"/>
  <c r="BF88" s="1"/>
  <c r="BG88" s="1"/>
  <c r="BH88" s="1"/>
  <c r="BI88" s="1"/>
  <c r="BJ88" s="1"/>
  <c r="BK88" s="1"/>
  <c r="BL88" s="1"/>
  <c r="CJ87"/>
  <c r="CF87"/>
  <c r="BD87"/>
  <c r="BE87" s="1"/>
  <c r="BF87" s="1"/>
  <c r="BG87" s="1"/>
  <c r="BH87" s="1"/>
  <c r="BI87" s="1"/>
  <c r="BJ87" s="1"/>
  <c r="BK87" s="1"/>
  <c r="BL87" s="1"/>
  <c r="CJ86"/>
  <c r="CF86"/>
  <c r="BD86"/>
  <c r="BE86" s="1"/>
  <c r="BF86" s="1"/>
  <c r="BG86" s="1"/>
  <c r="BH86" s="1"/>
  <c r="BI86" s="1"/>
  <c r="BJ86" s="1"/>
  <c r="BK86" s="1"/>
  <c r="BL86" s="1"/>
  <c r="CJ85"/>
  <c r="CF85"/>
  <c r="BD85"/>
  <c r="BE85" s="1"/>
  <c r="BF85" s="1"/>
  <c r="BG85" s="1"/>
  <c r="BH85" s="1"/>
  <c r="BI85" s="1"/>
  <c r="BJ85" s="1"/>
  <c r="BK85" s="1"/>
  <c r="BL85" s="1"/>
  <c r="CJ84"/>
  <c r="CF84"/>
  <c r="BD84"/>
  <c r="BE84" s="1"/>
  <c r="BF84" s="1"/>
  <c r="BG84" s="1"/>
  <c r="BH84" s="1"/>
  <c r="BI84" s="1"/>
  <c r="BJ84" s="1"/>
  <c r="BK84" s="1"/>
  <c r="BL84" s="1"/>
  <c r="CJ78"/>
  <c r="CF78"/>
  <c r="BD78"/>
  <c r="BE78" s="1"/>
  <c r="BF78" s="1"/>
  <c r="BG78" s="1"/>
  <c r="BH78" s="1"/>
  <c r="BI78" s="1"/>
  <c r="BJ78" s="1"/>
  <c r="BK78" s="1"/>
  <c r="BL78" s="1"/>
  <c r="CJ77"/>
  <c r="CF77"/>
  <c r="BD77"/>
  <c r="BE77" s="1"/>
  <c r="BF77" s="1"/>
  <c r="BG77" s="1"/>
  <c r="BH77" s="1"/>
  <c r="BI77" s="1"/>
  <c r="BJ77" s="1"/>
  <c r="BK77" s="1"/>
  <c r="BL77" s="1"/>
  <c r="CJ76"/>
  <c r="CF76"/>
  <c r="BD76"/>
  <c r="BE76" s="1"/>
  <c r="BF76" s="1"/>
  <c r="BG76" s="1"/>
  <c r="BH76" s="1"/>
  <c r="BI76" s="1"/>
  <c r="BJ76" s="1"/>
  <c r="BK76" s="1"/>
  <c r="BL76" s="1"/>
  <c r="CJ75"/>
  <c r="CF75"/>
  <c r="BD75"/>
  <c r="BE75" s="1"/>
  <c r="BF75" s="1"/>
  <c r="BG75" s="1"/>
  <c r="BH75" s="1"/>
  <c r="BI75" s="1"/>
  <c r="BJ75" s="1"/>
  <c r="BK75" s="1"/>
  <c r="BL75" s="1"/>
  <c r="CJ74"/>
  <c r="CF74"/>
  <c r="BD74"/>
  <c r="BE74" s="1"/>
  <c r="BF74" s="1"/>
  <c r="BG74" s="1"/>
  <c r="BH74" s="1"/>
  <c r="BI74" s="1"/>
  <c r="BJ74" s="1"/>
  <c r="BK74" s="1"/>
  <c r="BL74" s="1"/>
  <c r="CJ73"/>
  <c r="CF73"/>
  <c r="BD73"/>
  <c r="BE73" s="1"/>
  <c r="BF73" s="1"/>
  <c r="BG73" s="1"/>
  <c r="BH73" s="1"/>
  <c r="BI73" s="1"/>
  <c r="BJ73" s="1"/>
  <c r="BK73" s="1"/>
  <c r="BL73" s="1"/>
  <c r="CJ69"/>
  <c r="CF69"/>
  <c r="BD69"/>
  <c r="BE69" s="1"/>
  <c r="BF69" s="1"/>
  <c r="BG69" s="1"/>
  <c r="BH69" s="1"/>
  <c r="BI69" s="1"/>
  <c r="BJ69" s="1"/>
  <c r="BK69" s="1"/>
  <c r="BL69" s="1"/>
  <c r="CJ68"/>
  <c r="CF68"/>
  <c r="BD68"/>
  <c r="BE68" s="1"/>
  <c r="BF68" s="1"/>
  <c r="BG68" s="1"/>
  <c r="BH68" s="1"/>
  <c r="BI68" s="1"/>
  <c r="BJ68" s="1"/>
  <c r="BK68" s="1"/>
  <c r="BL68" s="1"/>
  <c r="CJ67"/>
  <c r="CF67"/>
  <c r="BD67"/>
  <c r="BE67" s="1"/>
  <c r="BF67" s="1"/>
  <c r="BG67" s="1"/>
  <c r="BH67" s="1"/>
  <c r="BI67" s="1"/>
  <c r="BJ67" s="1"/>
  <c r="BK67" s="1"/>
  <c r="BL67" s="1"/>
  <c r="CJ66"/>
  <c r="CF66"/>
  <c r="BD66"/>
  <c r="BE66" s="1"/>
  <c r="BF66" s="1"/>
  <c r="BG66" s="1"/>
  <c r="BH66" s="1"/>
  <c r="BI66" s="1"/>
  <c r="BJ66" s="1"/>
  <c r="BK66" s="1"/>
  <c r="BL66" s="1"/>
  <c r="CJ65"/>
  <c r="CF65"/>
  <c r="BD65"/>
  <c r="BE65" s="1"/>
  <c r="BF65" s="1"/>
  <c r="BG65" s="1"/>
  <c r="BH65" s="1"/>
  <c r="BI65" s="1"/>
  <c r="BJ65" s="1"/>
  <c r="BK65" s="1"/>
  <c r="BL65" s="1"/>
  <c r="CJ64"/>
  <c r="CF64"/>
  <c r="BD64"/>
  <c r="BE64" s="1"/>
  <c r="BF64" s="1"/>
  <c r="BG64" s="1"/>
  <c r="BH64" s="1"/>
  <c r="BI64" s="1"/>
  <c r="BJ64" s="1"/>
  <c r="BK64" s="1"/>
  <c r="BL64" s="1"/>
  <c r="CJ63"/>
  <c r="CF63"/>
  <c r="BD63"/>
  <c r="BE63" s="1"/>
  <c r="BF63" s="1"/>
  <c r="BG63" s="1"/>
  <c r="BH63" s="1"/>
  <c r="BI63" s="1"/>
  <c r="BJ63" s="1"/>
  <c r="BK63" s="1"/>
  <c r="BL63" s="1"/>
  <c r="CJ62"/>
  <c r="CF62"/>
  <c r="BD62"/>
  <c r="BE62" s="1"/>
  <c r="BF62" s="1"/>
  <c r="BG62" s="1"/>
  <c r="BH62" s="1"/>
  <c r="BI62" s="1"/>
  <c r="BJ62" s="1"/>
  <c r="BK62" s="1"/>
  <c r="BL62" s="1"/>
  <c r="CJ61"/>
  <c r="CF61"/>
  <c r="BD61"/>
  <c r="BE61" s="1"/>
  <c r="BF61" s="1"/>
  <c r="BG61" s="1"/>
  <c r="BH61" s="1"/>
  <c r="BI61" s="1"/>
  <c r="BJ61" s="1"/>
  <c r="BK61" s="1"/>
  <c r="BL61" s="1"/>
  <c r="CJ60"/>
  <c r="CF60"/>
  <c r="BD60"/>
  <c r="BE60" s="1"/>
  <c r="BF60" s="1"/>
  <c r="BG60" s="1"/>
  <c r="BH60" s="1"/>
  <c r="BI60" s="1"/>
  <c r="BJ60" s="1"/>
  <c r="BK60" s="1"/>
  <c r="BL60" s="1"/>
  <c r="CJ59"/>
  <c r="CF59"/>
  <c r="BD59"/>
  <c r="BE59" s="1"/>
  <c r="BF59" s="1"/>
  <c r="BG59" s="1"/>
  <c r="BH59" s="1"/>
  <c r="BI59" s="1"/>
  <c r="BJ59" s="1"/>
  <c r="BK59" s="1"/>
  <c r="BL59" s="1"/>
  <c r="CJ58"/>
  <c r="CF58"/>
  <c r="BD58"/>
  <c r="BE58" s="1"/>
  <c r="BF58" s="1"/>
  <c r="BG58" s="1"/>
  <c r="BH58" s="1"/>
  <c r="BI58" s="1"/>
  <c r="BJ58" s="1"/>
  <c r="BK58" s="1"/>
  <c r="BL58" s="1"/>
  <c r="CJ57"/>
  <c r="CF57"/>
  <c r="BD57"/>
  <c r="BE57" s="1"/>
  <c r="BF57" s="1"/>
  <c r="BG57" s="1"/>
  <c r="BH57" s="1"/>
  <c r="BI57" s="1"/>
  <c r="BJ57" s="1"/>
  <c r="BK57" s="1"/>
  <c r="BL57" s="1"/>
  <c r="CJ56"/>
  <c r="CF56"/>
  <c r="BD56"/>
  <c r="BE56" s="1"/>
  <c r="BF56" s="1"/>
  <c r="BG56" s="1"/>
  <c r="BH56" s="1"/>
  <c r="BI56" s="1"/>
  <c r="BJ56" s="1"/>
  <c r="BK56" s="1"/>
  <c r="BL56" s="1"/>
  <c r="CJ55"/>
  <c r="CF55"/>
  <c r="BD55"/>
  <c r="BE55" s="1"/>
  <c r="BF55" s="1"/>
  <c r="BG55" s="1"/>
  <c r="BH55" s="1"/>
  <c r="BI55" s="1"/>
  <c r="BJ55" s="1"/>
  <c r="BK55" s="1"/>
  <c r="BL55" s="1"/>
  <c r="CJ54"/>
  <c r="CF54"/>
  <c r="BD54"/>
  <c r="BE54" s="1"/>
  <c r="BF54" s="1"/>
  <c r="BG54" s="1"/>
  <c r="BH54" s="1"/>
  <c r="BI54" s="1"/>
  <c r="BJ54" s="1"/>
  <c r="BK54" s="1"/>
  <c r="BL54" s="1"/>
  <c r="CJ53"/>
  <c r="CF53"/>
  <c r="BD53"/>
  <c r="BE53" s="1"/>
  <c r="BF53" s="1"/>
  <c r="BG53" s="1"/>
  <c r="BH53" s="1"/>
  <c r="BI53" s="1"/>
  <c r="BJ53" s="1"/>
  <c r="BK53" s="1"/>
  <c r="BL53" s="1"/>
  <c r="CJ52"/>
  <c r="CF52"/>
  <c r="BD52"/>
  <c r="BE52" s="1"/>
  <c r="BF52" s="1"/>
  <c r="BG52" s="1"/>
  <c r="BH52" s="1"/>
  <c r="BI52" s="1"/>
  <c r="BJ52" s="1"/>
  <c r="BK52" s="1"/>
  <c r="BL52" s="1"/>
  <c r="CJ51"/>
  <c r="CF51"/>
  <c r="BD51"/>
  <c r="BE51" s="1"/>
  <c r="BF51" s="1"/>
  <c r="BG51" s="1"/>
  <c r="BH51" s="1"/>
  <c r="BI51" s="1"/>
  <c r="BJ51" s="1"/>
  <c r="BK51" s="1"/>
  <c r="BL51" s="1"/>
  <c r="CJ50"/>
  <c r="CF50"/>
  <c r="BD50"/>
  <c r="BE50" s="1"/>
  <c r="BF50" s="1"/>
  <c r="BG50" s="1"/>
  <c r="BH50" s="1"/>
  <c r="BI50" s="1"/>
  <c r="BJ50" s="1"/>
  <c r="BK50" s="1"/>
  <c r="BL50" s="1"/>
  <c r="CJ49"/>
  <c r="CF49"/>
  <c r="BD49"/>
  <c r="BE49" s="1"/>
  <c r="BF49" s="1"/>
  <c r="BG49" s="1"/>
  <c r="BH49" s="1"/>
  <c r="BI49" s="1"/>
  <c r="BJ49" s="1"/>
  <c r="BK49" s="1"/>
  <c r="BL49" s="1"/>
  <c r="CJ29"/>
  <c r="CF29"/>
  <c r="BE29"/>
  <c r="BF29" s="1"/>
  <c r="BG29" s="1"/>
  <c r="BH29" s="1"/>
  <c r="BI29" s="1"/>
  <c r="BJ29" s="1"/>
  <c r="BK29" s="1"/>
  <c r="BL29" s="1"/>
  <c r="BD29"/>
  <c r="CJ28"/>
  <c r="CF28"/>
  <c r="BF28"/>
  <c r="BG28" s="1"/>
  <c r="BH28" s="1"/>
  <c r="BI28" s="1"/>
  <c r="BJ28" s="1"/>
  <c r="BK28" s="1"/>
  <c r="BL28" s="1"/>
  <c r="BD28"/>
  <c r="BE28" s="1"/>
  <c r="CJ27"/>
  <c r="CF27"/>
  <c r="BD27"/>
  <c r="BE27" s="1"/>
  <c r="BF27" s="1"/>
  <c r="BG27" s="1"/>
  <c r="BH27" s="1"/>
  <c r="BI27" s="1"/>
  <c r="BJ27" s="1"/>
  <c r="BK27" s="1"/>
  <c r="BL27" s="1"/>
  <c r="CJ26"/>
  <c r="CF26"/>
  <c r="BD26"/>
  <c r="BE26" s="1"/>
  <c r="BF26" s="1"/>
  <c r="BG26" s="1"/>
  <c r="BH26" s="1"/>
  <c r="BI26" s="1"/>
  <c r="BJ26" s="1"/>
  <c r="BK26" s="1"/>
  <c r="BL26" s="1"/>
  <c r="CJ25"/>
  <c r="CF25"/>
  <c r="BD25"/>
  <c r="BE25" s="1"/>
  <c r="BF25" s="1"/>
  <c r="BG25" s="1"/>
  <c r="BH25" s="1"/>
  <c r="BI25" s="1"/>
  <c r="BJ25" s="1"/>
  <c r="BK25" s="1"/>
  <c r="BL25" s="1"/>
  <c r="CJ24"/>
  <c r="CF24"/>
  <c r="BE24"/>
  <c r="BF24" s="1"/>
  <c r="BG24" s="1"/>
  <c r="BH24" s="1"/>
  <c r="BI24" s="1"/>
  <c r="BJ24" s="1"/>
  <c r="BK24" s="1"/>
  <c r="BL24" s="1"/>
  <c r="BD24"/>
  <c r="CJ23"/>
  <c r="CF23"/>
  <c r="BE23"/>
  <c r="BF23" s="1"/>
  <c r="BG23" s="1"/>
  <c r="BH23" s="1"/>
  <c r="BI23" s="1"/>
  <c r="BJ23" s="1"/>
  <c r="BK23" s="1"/>
  <c r="BL23" s="1"/>
  <c r="BD23"/>
  <c r="CJ22"/>
  <c r="CF22"/>
  <c r="BD22"/>
  <c r="BE22" s="1"/>
  <c r="BF22" s="1"/>
  <c r="BG22" s="1"/>
  <c r="BH22" s="1"/>
  <c r="BI22" s="1"/>
  <c r="BJ22" s="1"/>
  <c r="BK22" s="1"/>
  <c r="BL22" s="1"/>
  <c r="CJ21"/>
  <c r="CF21"/>
  <c r="BD21"/>
  <c r="BE21" s="1"/>
  <c r="BF21" s="1"/>
  <c r="BG21" s="1"/>
  <c r="BH21" s="1"/>
  <c r="BI21" s="1"/>
  <c r="BJ21" s="1"/>
  <c r="BK21" s="1"/>
  <c r="BL21" s="1"/>
</calcChain>
</file>

<file path=xl/comments1.xml><?xml version="1.0" encoding="utf-8"?>
<comments xmlns="http://schemas.openxmlformats.org/spreadsheetml/2006/main">
  <authors>
    <author>Автор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Пп=Тпр/ Nтп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L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произведений по столбцу 9 и столбцу 13 формы 8.1, деленная на значение пункта 1 Формы 1.3
(∑столбец 9*столбец 13)/пункт 1 формы 1.3).
При этом учитываются только события, по которым
значения в столбце 8 равны «В», а в столбце 27 равны «1»</t>
        </r>
      </text>
    </comment>
    <comment ref="AL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по столбцу 13 формы 8.1 и деленная
на значение пункта 1 формы 1.3
(∑столбец 13 формы 8.1\/пункт 1 формы 1.3).
При этом учитываются только события, по которым
значения в столбце 8 равны «В», а в столбце 27 равны «1»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C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Пзаяв_тпр=Nзаяв_тпр/max(1, Nзаяв_тпр - Nнсзаяв тпр)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CC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Пнc_тпр=Nсд_тпр/max(1, Nсд_тпр - Nнс сд тпр)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BN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для периода после 2018 г</t>
        </r>
      </text>
    </comment>
  </commentList>
</comments>
</file>

<file path=xl/sharedStrings.xml><?xml version="1.0" encoding="utf-8"?>
<sst xmlns="http://schemas.openxmlformats.org/spreadsheetml/2006/main" count="1157" uniqueCount="500">
  <si>
    <t>Форма 1.1</t>
  </si>
  <si>
    <t>Журнал учета текущей информации о прекращении передачи электрической энергии для потребителей услуг электросетевой организации за</t>
  </si>
  <si>
    <t>год</t>
  </si>
  <si>
    <t>ООО "КВЭП"</t>
  </si>
  <si>
    <t>Наименование электросетевой организации</t>
  </si>
  <si>
    <t>Обосновывающие данные для расчета</t>
  </si>
  <si>
    <t>Продолжительность прекращения, час.</t>
  </si>
  <si>
    <t>Количество точек присоединения потребителей услуг к электрической сети электросетевой организации, шт.</t>
  </si>
  <si>
    <t>Форма 1.2 - Расчет показателя средней продолжительности прекращений передачи электрической энергии</t>
  </si>
  <si>
    <t>Суммарная продолжительность прекращений передачи электрической энергии, час. (Тпр)</t>
  </si>
  <si>
    <t>Показатель средней продолжительности прекращений передачи электрической энергии (Пп)</t>
  </si>
  <si>
    <t>Приложение № 1</t>
  </si>
  <si>
    <t>к приказу Минэнерго России</t>
  </si>
  <si>
    <t>от 29 ноября 2016 г. № 1256</t>
  </si>
  <si>
    <t>(в ред. от 21 июня 2017 г.)</t>
  </si>
  <si>
    <t>Форма 1.3. Расчет показателя средней продолжительности прекращения</t>
  </si>
  <si>
    <t>передачи электрической энергии потребителям услуг и показателя</t>
  </si>
  <si>
    <t>средней частоты прекращений передачи электрической энергии</t>
  </si>
  <si>
    <t>потребителям услуг сетевой организации</t>
  </si>
  <si>
    <t>Наименование сетевой организации</t>
  </si>
  <si>
    <t>№</t>
  </si>
  <si>
    <t>Наименование составляющей</t>
  </si>
  <si>
    <t>Метод определения</t>
  </si>
  <si>
    <t>п/п</t>
  </si>
  <si>
    <t>показателя</t>
  </si>
  <si>
    <t>Максимальное за расчетный период</t>
  </si>
  <si>
    <t>регулирования число точек поставки</t>
  </si>
  <si>
    <t>потребителей услуг сетевой</t>
  </si>
  <si>
    <t>организации, шт.</t>
  </si>
  <si>
    <t>Средняя продолжительность прекращения</t>
  </si>
  <si>
    <t>передачи электрической энергии</t>
  </si>
  <si>
    <r>
      <t>на точку поставки (П</t>
    </r>
    <r>
      <rPr>
        <vertAlign val="subscript"/>
        <sz val="10"/>
        <rFont val="Times New Roman"/>
        <family val="1"/>
        <charset val="204"/>
      </rPr>
      <t>saidi</t>
    </r>
    <r>
      <rPr>
        <sz val="10"/>
        <rFont val="Times New Roman"/>
        <family val="1"/>
        <charset val="204"/>
      </rPr>
      <t>), час.</t>
    </r>
  </si>
  <si>
    <t>Средняя частота прекращений передачи</t>
  </si>
  <si>
    <t>электрической энергии на точку</t>
  </si>
  <si>
    <r>
      <t>поставки (П</t>
    </r>
    <r>
      <rPr>
        <vertAlign val="subscript"/>
        <sz val="10"/>
        <rFont val="Times New Roman"/>
        <family val="1"/>
        <charset val="204"/>
      </rPr>
      <t>saifi</t>
    </r>
    <r>
      <rPr>
        <sz val="10"/>
        <rFont val="Times New Roman"/>
        <family val="1"/>
        <charset val="204"/>
      </rPr>
      <t>), шт.</t>
    </r>
  </si>
  <si>
    <t>Генеральный  директор</t>
  </si>
  <si>
    <t>Должность</t>
  </si>
  <si>
    <t>Ф. И. О.</t>
  </si>
  <si>
    <t>Подпись</t>
  </si>
  <si>
    <t>№ п/п</t>
  </si>
  <si>
    <t>Характеристики и (или) условия деятельности сетевой организации</t>
  </si>
  <si>
    <t>Значение характеристики</t>
  </si>
  <si>
    <t>Наименование и реквизиты подтверждающих документов (в том числе внутренних документов сетевой организации)</t>
  </si>
  <si>
    <t xml:space="preserve">Протяженность линий электропередачи в одноцепном выражении (ЛЭП), км </t>
  </si>
  <si>
    <t xml:space="preserve"> 1.1</t>
  </si>
  <si>
    <t>Протяженность кабельных линий электропередачи в одноцепном выражении, км</t>
  </si>
  <si>
    <t>Доля кабельных линий электропередачи в одноцепном выражении от общей протяженности линий электропередачи (Доля КЛ), %</t>
  </si>
  <si>
    <t>Максимальной за год число точек поставки, шт.</t>
  </si>
  <si>
    <t>Число разъединителей и выключателей, шт.</t>
  </si>
  <si>
    <r>
      <t xml:space="preserve">Средняя летняя температура,  </t>
    </r>
    <r>
      <rPr>
        <vertAlign val="superscript"/>
        <sz val="11"/>
        <color rgb="FF000000"/>
        <rFont val="Times New Roman"/>
        <family val="1"/>
        <charset val="204"/>
      </rPr>
      <t>0</t>
    </r>
    <r>
      <rPr>
        <sz val="11"/>
        <color rgb="FF000000"/>
        <rFont val="Times New Roman"/>
        <family val="1"/>
        <charset val="204"/>
      </rPr>
      <t>С</t>
    </r>
  </si>
  <si>
    <t>Номер группы (m) территориальной сетевой организации  по показателю Пsaidi</t>
  </si>
  <si>
    <t>Номер группы (m) территориальной сетевой организации  по показателю Пsaifi</t>
  </si>
  <si>
    <t>Генеральный директор</t>
  </si>
  <si>
    <t>Приложение № 2</t>
  </si>
  <si>
    <t>Форма 2.1. Расчет значения индикатора информативности</t>
  </si>
  <si>
    <t>Наименование территориальной сетевой организации</t>
  </si>
  <si>
    <t>Параметр (критерий),</t>
  </si>
  <si>
    <t>Ед. изм.</t>
  </si>
  <si>
    <t>Ф/Пх100,</t>
  </si>
  <si>
    <t>Зависи-</t>
  </si>
  <si>
    <t>Оценоч-</t>
  </si>
  <si>
    <t>СПРАВОЧНО</t>
  </si>
  <si>
    <t>характеризующий индикатор</t>
  </si>
  <si>
    <t>плано-</t>
  </si>
  <si>
    <t>факти-</t>
  </si>
  <si>
    <t>%</t>
  </si>
  <si>
    <t>мость</t>
  </si>
  <si>
    <t>ный</t>
  </si>
  <si>
    <t>вое (П)</t>
  </si>
  <si>
    <t>ческое (Ф)</t>
  </si>
  <si>
    <t xml:space="preserve">балл фактический </t>
  </si>
  <si>
    <t>балл при планировании</t>
  </si>
  <si>
    <t>min</t>
  </si>
  <si>
    <t>выставляется при</t>
  </si>
  <si>
    <t>med</t>
  </si>
  <si>
    <t>max</t>
  </si>
  <si>
    <t>1</t>
  </si>
  <si>
    <t>2</t>
  </si>
  <si>
    <t>1. Возможность личного приема заявителей</t>
  </si>
  <si>
    <t>-</t>
  </si>
  <si>
    <t>и потребителей услуг уполномоченными</t>
  </si>
  <si>
    <t>должностными лицами территориальной</t>
  </si>
  <si>
    <t>сетевой организации — всего</t>
  </si>
  <si>
    <t>в том числе по критериям:</t>
  </si>
  <si>
    <t>1.1. Количество структурных подразделений</t>
  </si>
  <si>
    <t>прямая</t>
  </si>
  <si>
    <t>80%&lt;гр.5&lt;120%</t>
  </si>
  <si>
    <t>по работе с заявителями и потребителями услуг</t>
  </si>
  <si>
    <t>в процентном отношении к общему количеству</t>
  </si>
  <si>
    <t>структурных подразделений</t>
  </si>
  <si>
    <t>1.2. Количество утвержденных территориальной</t>
  </si>
  <si>
    <t>шт.</t>
  </si>
  <si>
    <t>сетевой организацией в установленном порядке</t>
  </si>
  <si>
    <t>организационно-распорядительных документов</t>
  </si>
  <si>
    <t>по вопросам работы с заявителями</t>
  </si>
  <si>
    <t>и потребителями услуг — всего, шт.</t>
  </si>
  <si>
    <t>в том числе:</t>
  </si>
  <si>
    <t>а) регламенты оказания услуг и рассмотрения</t>
  </si>
  <si>
    <t>обращений заявителей и потребителей услуг, шт.</t>
  </si>
  <si>
    <t>б) наличие положения о деятельности</t>
  </si>
  <si>
    <t>структурного подразделения по работе</t>
  </si>
  <si>
    <t>с заявителями и потребителями услуг</t>
  </si>
  <si>
    <t>(наличие — 1, отсутствие — 0), шт.</t>
  </si>
  <si>
    <t>в) должностные инструкции сотрудников,</t>
  </si>
  <si>
    <t>обслуживающих заявителей и потребителей</t>
  </si>
  <si>
    <t>услуг, шт.</t>
  </si>
  <si>
    <t>г) утвержденные территориальной сетевой</t>
  </si>
  <si>
    <t>организацией в установленном порядке формы</t>
  </si>
  <si>
    <t>отчетности о работе с заявителями</t>
  </si>
  <si>
    <t>и потребителями услуг, шт.</t>
  </si>
  <si>
    <t>2. Наличие телефонной связи для обращений</t>
  </si>
  <si>
    <t>потребителей услуг к уполномоченным</t>
  </si>
  <si>
    <t>должностным лицам территориальной</t>
  </si>
  <si>
    <t>сетевой организации</t>
  </si>
  <si>
    <t>2.1. Наличие единого телефонного номера</t>
  </si>
  <si>
    <t>(1/0)</t>
  </si>
  <si>
    <t>для приема обращений потребителей услуг</t>
  </si>
  <si>
    <t>(наличие — 1, отсутствие — 0)</t>
  </si>
  <si>
    <t>2.2. Наличие информационно-справочной</t>
  </si>
  <si>
    <t>системы для автоматизации обработки</t>
  </si>
  <si>
    <t>обращений потребителей услуг, поступивших</t>
  </si>
  <si>
    <t>по телефону (наличие — 1, отсутствие — 0)</t>
  </si>
  <si>
    <t>2.3. Наличие системы автоинформирования</t>
  </si>
  <si>
    <t>потребителей услуг по телефону,</t>
  </si>
  <si>
    <t>предназначенной для доведения до них типовой</t>
  </si>
  <si>
    <t>информации (наличие — 1, отсутствие — 0)</t>
  </si>
  <si>
    <t>3. Наличие в сети Интернет сайта территориальной</t>
  </si>
  <si>
    <t>сетевой организации с возможностью обмена</t>
  </si>
  <si>
    <t>информацией с потребителями услуг посредством</t>
  </si>
  <si>
    <t>электронной почты (наличие — 1, отсутствие — 0)</t>
  </si>
  <si>
    <t>4. Проведение мероприятий по доведению</t>
  </si>
  <si>
    <t>до сведения потребителей услуг необходимой</t>
  </si>
  <si>
    <t>информации, в том числе путем ее размещения</t>
  </si>
  <si>
    <t>в сети Интернет, на бумажных носителях или</t>
  </si>
  <si>
    <t>иными доступными способами</t>
  </si>
  <si>
    <t>(проведение — 1, отсутствие — 0)</t>
  </si>
  <si>
    <t>5. Простота и доступность схемы обжалования</t>
  </si>
  <si>
    <t>потребителями услуг действий должностных лиц</t>
  </si>
  <si>
    <t>территориальной сетевой организации, по критерию</t>
  </si>
  <si>
    <t>5.1. Общее количество обращений потребителей</t>
  </si>
  <si>
    <t>обратная</t>
  </si>
  <si>
    <t>услуг о проведении консультаций по порядку</t>
  </si>
  <si>
    <t>обжалования действий (бездействия) территориаль-</t>
  </si>
  <si>
    <t>ной сетевой организации в ходе исполнения своих</t>
  </si>
  <si>
    <t>функций, процентов от общего количества</t>
  </si>
  <si>
    <t>поступивших обращений</t>
  </si>
  <si>
    <t>6. Степень полноты, актуальности и достоверности</t>
  </si>
  <si>
    <t>предоставляемой потребителям услуг информации</t>
  </si>
  <si>
    <t>о деятельности территориальной сетевой</t>
  </si>
  <si>
    <t>организации — всего</t>
  </si>
  <si>
    <t>6.1. Общее количество обращений потребителей</t>
  </si>
  <si>
    <t>услуг о проведении консультаций по вопросам</t>
  </si>
  <si>
    <t>деятельности территориальной сетевой</t>
  </si>
  <si>
    <t>организации, процентов от общего количества</t>
  </si>
  <si>
    <t>6.2. Количество обращений потребителей услуг</t>
  </si>
  <si>
    <t>с указанием на отсутствие необходимой</t>
  </si>
  <si>
    <t>информации, которая должна быть раскрыта</t>
  </si>
  <si>
    <t>территориальной сетевой организацией</t>
  </si>
  <si>
    <t>в соответствии с нормативными правовыми</t>
  </si>
  <si>
    <t>актами, процентов от общего количества</t>
  </si>
  <si>
    <t>7. Итого по индикатору информативности</t>
  </si>
  <si>
    <t>Форма 2.2. Расчет значения индикатора исполнительности</t>
  </si>
  <si>
    <t>Параметр (показатель),</t>
  </si>
  <si>
    <t>Значение</t>
  </si>
  <si>
    <t>1. Соблюдение сроков по процедурам</t>
  </si>
  <si>
    <t>взаимодействия с потребителями услуг</t>
  </si>
  <si>
    <t>(заявителями) — всего</t>
  </si>
  <si>
    <t>1.1. Среднее время, затраченное территориальной</t>
  </si>
  <si>
    <t>дней</t>
  </si>
  <si>
    <t>сетевой организацией на направление проекта</t>
  </si>
  <si>
    <t>договора оказания услуг по передаче электрической</t>
  </si>
  <si>
    <t>энергии потребителю услуг (заявителю), дней</t>
  </si>
  <si>
    <t>1.2. Среднее время, необходимое для оборудования</t>
  </si>
  <si>
    <t>точки поставки приборами учета с момента</t>
  </si>
  <si>
    <t>подачи заявления потребителем услуг:</t>
  </si>
  <si>
    <t>а) для физических лиц, включая индивидуальных</t>
  </si>
  <si>
    <t xml:space="preserve">дней </t>
  </si>
  <si>
    <t>предпринимателей, и юридических лиц —</t>
  </si>
  <si>
    <t>субъектов малого и среднего предпринимательства,</t>
  </si>
  <si>
    <t>б) для остальных потребителей услуг, дней</t>
  </si>
  <si>
    <t>1.3. Количество случаев отказа от заключения</t>
  </si>
  <si>
    <t>и случаев расторжения потребителем услуг</t>
  </si>
  <si>
    <t>договоров оказания услуг по передаче</t>
  </si>
  <si>
    <t>электрической энергии, процентов от общего</t>
  </si>
  <si>
    <t>количества заключенных территориальной сетевой</t>
  </si>
  <si>
    <t>организацией договоров с потребителями услуг</t>
  </si>
  <si>
    <t>(заявителями), кроме физических лиц</t>
  </si>
  <si>
    <t>2. Соблюдение требований нормативных правовых</t>
  </si>
  <si>
    <t>актов Российской Федерации по поддержанию</t>
  </si>
  <si>
    <t>качества электрической энергии, по критерию</t>
  </si>
  <si>
    <t>2.1. Количество обращений потребителей услуг</t>
  </si>
  <si>
    <t>с указанием на ненадлежащее качество</t>
  </si>
  <si>
    <t>количества поступивших обращений</t>
  </si>
  <si>
    <t>3. Наличие взаимодействия с потребителями услуг</t>
  </si>
  <si>
    <t>при выводе оборудования в ремонт и (или)</t>
  </si>
  <si>
    <t>из эксплуатации</t>
  </si>
  <si>
    <t>3.1. Наличие (отсутствие) установленной процедуры</t>
  </si>
  <si>
    <t>согласования с потребителями услуг графиков</t>
  </si>
  <si>
    <t>вывода электросетевого оборудования в ремонт</t>
  </si>
  <si>
    <t>и (или) из эксплуатации</t>
  </si>
  <si>
    <t>3.2. Количество обращений потребителей услуг</t>
  </si>
  <si>
    <t>с указанием на несогласие введения предлагаемых</t>
  </si>
  <si>
    <t>территориальной сетевой организацией графиков</t>
  </si>
  <si>
    <t>и (или) из эксплуатации, процентов от общего</t>
  </si>
  <si>
    <t>количества поступивших обращений, кроме</t>
  </si>
  <si>
    <t>физических лиц</t>
  </si>
  <si>
    <t>4. Соблюдение требований нормативных правовых</t>
  </si>
  <si>
    <t>актов по защите персональных данных потребителей</t>
  </si>
  <si>
    <t>услуг (заявителей), по критерию</t>
  </si>
  <si>
    <t>4.1. Количество обращений потребителей услуг</t>
  </si>
  <si>
    <t>(заявителей) с указанием на неправомерность</t>
  </si>
  <si>
    <t>использования персональных данных потребителей</t>
  </si>
  <si>
    <t>услуг (заявителей), процентов от общего количества</t>
  </si>
  <si>
    <t>5. Итого по индикатору исполнительности</t>
  </si>
  <si>
    <t>Форма 2.3. Расчет значения индикатора результативности обратной связи</t>
  </si>
  <si>
    <t>балл</t>
  </si>
  <si>
    <t>1. Наличие структурного подразделения</t>
  </si>
  <si>
    <t>(0/1)</t>
  </si>
  <si>
    <t>территориальной сетевой организации по</t>
  </si>
  <si>
    <t>рассмотрению, обработке и принятию мер</t>
  </si>
  <si>
    <t>по обращениям потребителей услуг</t>
  </si>
  <si>
    <t>2. Степень удовлетворения обращений</t>
  </si>
  <si>
    <t>потребителей услуг</t>
  </si>
  <si>
    <t>2.1. Общее количество обращений потребителей</t>
  </si>
  <si>
    <t>услуг с указанием на ненадлежащее качество услуг</t>
  </si>
  <si>
    <t>по передаче электрической энергии и обслуживание,</t>
  </si>
  <si>
    <t>процентов от общего количества поступивших</t>
  </si>
  <si>
    <t>обращений</t>
  </si>
  <si>
    <t>2.2. Количество принятых мер по результатам</t>
  </si>
  <si>
    <t>рассмотрения обращений потребителей услуг</t>
  </si>
  <si>
    <t>с указанием на ненадлежащее качество услуг</t>
  </si>
  <si>
    <t>по передаче электрической энергии</t>
  </si>
  <si>
    <t>и обслуживание, процентов от общего</t>
  </si>
  <si>
    <t>2.3. Количество обращений, связанных с неудовлет-</t>
  </si>
  <si>
    <t>воренностью принятыми мерами, указанными</t>
  </si>
  <si>
    <t>в п. 2.2 настоящей формы, поступивших</t>
  </si>
  <si>
    <t>от потребителей услуг в течение 30 рабочих дней</t>
  </si>
  <si>
    <t>после завершения мероприятий, указанных в п. 2.2</t>
  </si>
  <si>
    <t>настоящей формы, процентов от общего количества</t>
  </si>
  <si>
    <t>2.4. Количество обращений потребителей услуг</t>
  </si>
  <si>
    <t>с указанием на ненадлежащее качество услуг,</t>
  </si>
  <si>
    <t>оказываемых территориальной сетевой</t>
  </si>
  <si>
    <t>организацией, поступивших в соответствующий</t>
  </si>
  <si>
    <t>контролирующий орган исполнительной власти,</t>
  </si>
  <si>
    <t>2.5. Количество отзывов и предложений по</t>
  </si>
  <si>
    <t>вопросам деятельности территориальной сетевой</t>
  </si>
  <si>
    <t>организации, поступивших через обратную связь,</t>
  </si>
  <si>
    <t>в процентах от общего количества поступивших</t>
  </si>
  <si>
    <t>2.6. Количество реализованных изменений</t>
  </si>
  <si>
    <t>в деятельности организации, направленных</t>
  </si>
  <si>
    <t>на повышение качества обслуживания</t>
  </si>
  <si>
    <t>потребителей услуг, шт.</t>
  </si>
  <si>
    <t>3. Оперативность реагирования на обращения</t>
  </si>
  <si>
    <t>потребителей услуг — всего</t>
  </si>
  <si>
    <t>3.1. Средняя продолжительность времени принятия</t>
  </si>
  <si>
    <t>мер по результатам обращения потребителя</t>
  </si>
  <si>
    <t>услуг, дней</t>
  </si>
  <si>
    <t>3.2. Взаимодействие территориальной сетевой</t>
  </si>
  <si>
    <t>организации с потребителями услуг с целью</t>
  </si>
  <si>
    <t>получения информации о качестве обслуживания,</t>
  </si>
  <si>
    <t>реализованное посредством:</t>
  </si>
  <si>
    <t>а) письменных опросов, шт. на 1000 потребителей</t>
  </si>
  <si>
    <t>шт/1000 потр.</t>
  </si>
  <si>
    <t>услуг</t>
  </si>
  <si>
    <t>б) электронной связи через сеть Интернет,</t>
  </si>
  <si>
    <t>шт. на 1000 потребителей услуг</t>
  </si>
  <si>
    <t>в) системы автоинформирования,</t>
  </si>
  <si>
    <r>
      <t>шт. на 1000 потребителей услуг</t>
    </r>
    <r>
      <rPr>
        <vertAlign val="superscript"/>
        <sz val="10"/>
        <rFont val="Times New Roman"/>
        <family val="1"/>
        <charset val="204"/>
      </rPr>
      <t>1</t>
    </r>
  </si>
  <si>
    <t>4. Индивидуальность подхода к потребителям</t>
  </si>
  <si>
    <t>услуг льготных категорий, по критерию</t>
  </si>
  <si>
    <t>льготных категорий с указанием на неудовлетво-</t>
  </si>
  <si>
    <t>рительность качества их обслуживания,</t>
  </si>
  <si>
    <t>5. Оперативность возмещения убытков</t>
  </si>
  <si>
    <t>потребителям услуг при несоблюдении</t>
  </si>
  <si>
    <t>обязательств, предусмотренных нормативными</t>
  </si>
  <si>
    <t>правовыми актами и договорами</t>
  </si>
  <si>
    <t>5.1. Средняя продолжительность времени на</t>
  </si>
  <si>
    <t>месяцев</t>
  </si>
  <si>
    <t>принятие территориальной сетевой организацией</t>
  </si>
  <si>
    <t>мер по возмещению потребителю услуг убытков,</t>
  </si>
  <si>
    <t>5.2. Доля потребителей услуг, получивших</t>
  </si>
  <si>
    <t>возмещение убытков, возникших в результате</t>
  </si>
  <si>
    <t>неисполнения (ненадлежащего исполнения)</t>
  </si>
  <si>
    <t>территориальной сетевой организацией своих</t>
  </si>
  <si>
    <t>обязательств, от числа потребителей, в пользу</t>
  </si>
  <si>
    <t>которых было вынесено судебное решение, или</t>
  </si>
  <si>
    <t>возмещение было произведено во внесудебном</t>
  </si>
  <si>
    <t>порядке, процентов</t>
  </si>
  <si>
    <t>6. Итого по индикатору результативность</t>
  </si>
  <si>
    <t>—</t>
  </si>
  <si>
    <t>обратной связи</t>
  </si>
  <si>
    <r>
      <t>1</t>
    </r>
    <r>
      <rPr>
        <sz val="8"/>
        <rFont val="Times New Roman"/>
        <family val="1"/>
        <charset val="204"/>
      </rPr>
      <t xml:space="preserve"> Расчет производится при наличии в территориальной сетевой организации Системы автоинформирования (голосовая, СМС и другим способом).</t>
    </r>
  </si>
  <si>
    <t>Приложение № 3</t>
  </si>
  <si>
    <t>Форма 3.1. Отчетные данные для расчета значения показателя качества</t>
  </si>
  <si>
    <t>рассмотрения заявок на технологическое присоединение к сети</t>
  </si>
  <si>
    <t>в период</t>
  </si>
  <si>
    <t>Наименование сетевой организации (подразделения/филиала)</t>
  </si>
  <si>
    <t>Показатель</t>
  </si>
  <si>
    <t>План, шт.</t>
  </si>
  <si>
    <t>Факт, шт.</t>
  </si>
  <si>
    <t>Число заявок на технологическое присоединение к сети, поданных в соответствии</t>
  </si>
  <si>
    <t>с требованиями нормативных правовых актов, по которым сетевой организацией</t>
  </si>
  <si>
    <t>в соответствующий расчетный период направлен проект договора об осуществлении</t>
  </si>
  <si>
    <r>
      <t>технологического присоединения заявителей к сети, шт. (N</t>
    </r>
    <r>
      <rPr>
        <vertAlign val="subscript"/>
        <sz val="10"/>
        <rFont val="Times New Roman"/>
        <family val="1"/>
        <charset val="204"/>
      </rPr>
      <t>заяв тпр</t>
    </r>
    <r>
      <rPr>
        <sz val="10"/>
        <rFont val="Times New Roman"/>
        <family val="1"/>
        <charset val="204"/>
      </rPr>
      <t>)</t>
    </r>
  </si>
  <si>
    <t>технологического присоединения заявителей к сети с нарушением установленных сроков</t>
  </si>
  <si>
    <r>
      <t>его направления, шт. (N</t>
    </r>
    <r>
      <rPr>
        <vertAlign val="superscript"/>
        <sz val="10"/>
        <rFont val="Times New Roman"/>
        <family val="1"/>
        <charset val="204"/>
      </rPr>
      <t>нс</t>
    </r>
    <r>
      <rPr>
        <vertAlign val="subscript"/>
        <sz val="10"/>
        <rFont val="Times New Roman"/>
        <family val="1"/>
        <charset val="204"/>
      </rPr>
      <t>заяв тпр</t>
    </r>
    <r>
      <rPr>
        <sz val="10"/>
        <rFont val="Times New Roman"/>
        <family val="1"/>
        <charset val="204"/>
      </rPr>
      <t>)</t>
    </r>
  </si>
  <si>
    <t>Показатель качества рассмотрения заявок на технологическое присоединение к сети</t>
  </si>
  <si>
    <r>
      <t>(П</t>
    </r>
    <r>
      <rPr>
        <vertAlign val="subscript"/>
        <sz val="10"/>
        <rFont val="Times New Roman"/>
        <family val="1"/>
        <charset val="204"/>
      </rPr>
      <t>заяв тпр</t>
    </r>
    <r>
      <rPr>
        <sz val="10"/>
        <rFont val="Times New Roman"/>
        <family val="1"/>
        <charset val="204"/>
      </rPr>
      <t>)</t>
    </r>
  </si>
  <si>
    <t>Форма 3.2. Отчетные данные для расчета значения показателя качества исполнения</t>
  </si>
  <si>
    <t>договоров об осуществлении технологического присоединения заявителей к сети,</t>
  </si>
  <si>
    <t>Число договоров об осуществлении технологического присоединения заявителей к сети,</t>
  </si>
  <si>
    <t>исполненных в соответствующем расчетном периоде, по которым имеется подписанный</t>
  </si>
  <si>
    <r>
      <t>сторонами акт о технологическом присоединении, шт. (N</t>
    </r>
    <r>
      <rPr>
        <vertAlign val="subscript"/>
        <sz val="10"/>
        <rFont val="Times New Roman"/>
        <family val="1"/>
        <charset val="204"/>
      </rPr>
      <t>сд тпр</t>
    </r>
    <r>
      <rPr>
        <sz val="10"/>
        <rFont val="Times New Roman"/>
        <family val="1"/>
        <charset val="204"/>
      </rPr>
      <t>)</t>
    </r>
  </si>
  <si>
    <t>сторонами акт о технологическом присоединении, по которым произошло нарушение</t>
  </si>
  <si>
    <r>
      <t>установленных сроков технологического присоединения, шт. (N</t>
    </r>
    <r>
      <rPr>
        <vertAlign val="superscript"/>
        <sz val="10"/>
        <rFont val="Times New Roman"/>
        <family val="1"/>
        <charset val="204"/>
      </rPr>
      <t>нс</t>
    </r>
    <r>
      <rPr>
        <vertAlign val="subscript"/>
        <sz val="10"/>
        <rFont val="Times New Roman"/>
        <family val="1"/>
        <charset val="204"/>
      </rPr>
      <t>сд тпр</t>
    </r>
    <r>
      <rPr>
        <sz val="10"/>
        <rFont val="Times New Roman"/>
        <family val="1"/>
        <charset val="204"/>
      </rPr>
      <t>)</t>
    </r>
  </si>
  <si>
    <t>Показатель качества исполнения договоров об осуществлении технологического</t>
  </si>
  <si>
    <r>
      <t>присоединения заявителей к сети  (П</t>
    </r>
    <r>
      <rPr>
        <vertAlign val="subscript"/>
        <sz val="10"/>
        <rFont val="Times New Roman"/>
        <family val="1"/>
        <charset val="204"/>
      </rPr>
      <t>нс тпр</t>
    </r>
    <r>
      <rPr>
        <sz val="10"/>
        <rFont val="Times New Roman"/>
        <family val="1"/>
        <charset val="204"/>
      </rPr>
      <t>)</t>
    </r>
  </si>
  <si>
    <t>Приложение № 4</t>
  </si>
  <si>
    <t>Форма 4.1. Показатели уровня надежности и уровня качества</t>
  </si>
  <si>
    <t>оказываемых услуг сетевой организации</t>
  </si>
  <si>
    <t>№ формулы (пункта)</t>
  </si>
  <si>
    <t>методических указаний</t>
  </si>
  <si>
    <t>Показатель средней продолжительности прекращений передачи</t>
  </si>
  <si>
    <r>
      <t>электрической энергии  (П</t>
    </r>
    <r>
      <rPr>
        <vertAlign val="subscript"/>
        <sz val="10"/>
        <rFont val="Times New Roman"/>
        <family val="1"/>
        <charset val="204"/>
      </rPr>
      <t>п</t>
    </r>
    <r>
      <rPr>
        <sz val="10"/>
        <rFont val="Times New Roman"/>
        <family val="1"/>
        <charset val="204"/>
      </rPr>
      <t>)</t>
    </r>
  </si>
  <si>
    <r>
      <t>Объем недоотпущенной электрической энергии (П</t>
    </r>
    <r>
      <rPr>
        <vertAlign val="subscript"/>
        <sz val="10"/>
        <rFont val="Times New Roman"/>
        <family val="1"/>
        <charset val="204"/>
      </rPr>
      <t>ens</t>
    </r>
    <r>
      <rPr>
        <sz val="10"/>
        <rFont val="Times New Roman"/>
        <family val="1"/>
        <charset val="204"/>
      </rPr>
      <t>)</t>
    </r>
  </si>
  <si>
    <r>
      <t>электрической энергии на точку поставки (П</t>
    </r>
    <r>
      <rPr>
        <vertAlign val="subscript"/>
        <sz val="10"/>
        <rFont val="Times New Roman"/>
        <family val="1"/>
        <charset val="204"/>
      </rPr>
      <t>saidi</t>
    </r>
    <r>
      <rPr>
        <sz val="10"/>
        <rFont val="Times New Roman"/>
        <family val="1"/>
        <charset val="204"/>
      </rPr>
      <t>)</t>
    </r>
  </si>
  <si>
    <t>Показатель средней частоты прекращений передачи</t>
  </si>
  <si>
    <r>
      <t>электрической энергии на точку поставки (П</t>
    </r>
    <r>
      <rPr>
        <vertAlign val="subscript"/>
        <sz val="10"/>
        <rFont val="Times New Roman"/>
        <family val="1"/>
        <charset val="204"/>
      </rPr>
      <t>saifi</t>
    </r>
    <r>
      <rPr>
        <sz val="10"/>
        <rFont val="Times New Roman"/>
        <family val="1"/>
        <charset val="204"/>
      </rPr>
      <t>)</t>
    </r>
  </si>
  <si>
    <t>Показатель уровня качества осуществляемого технологического</t>
  </si>
  <si>
    <t>7 или 12</t>
  </si>
  <si>
    <r>
      <t>присоединения (П</t>
    </r>
    <r>
      <rPr>
        <vertAlign val="subscript"/>
        <sz val="10"/>
        <rFont val="Times New Roman"/>
        <family val="1"/>
        <charset val="204"/>
      </rPr>
      <t>тпр</t>
    </r>
    <r>
      <rPr>
        <sz val="10"/>
        <rFont val="Times New Roman"/>
        <family val="1"/>
        <charset val="204"/>
      </rPr>
      <t>)</t>
    </r>
  </si>
  <si>
    <t xml:space="preserve">Показатель уровня качества обслуживания потребителей </t>
  </si>
  <si>
    <r>
      <t>услуг территориальными сетевыми организациями (П</t>
    </r>
    <r>
      <rPr>
        <vertAlign val="subscript"/>
        <sz val="10"/>
        <rFont val="Times New Roman"/>
        <family val="1"/>
        <charset val="204"/>
      </rPr>
      <t>тсо</t>
    </r>
    <r>
      <rPr>
        <sz val="10"/>
        <rFont val="Times New Roman"/>
        <family val="1"/>
        <charset val="204"/>
      </rPr>
      <t>)</t>
    </r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</si>
  <si>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п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п</t>
    </r>
  </si>
  <si>
    <t>Пункт 4.1
методических указаний</t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</si>
  <si>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тпр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тпр</t>
    </r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</si>
  <si>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тсо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тсо</t>
    </r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</si>
  <si>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ens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ens</t>
    </r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</si>
  <si>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saidi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saidi</t>
    </r>
  </si>
  <si>
    <t>Пункт 4.2
методических указаний</t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</si>
  <si>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saifi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saifi</t>
    </r>
  </si>
  <si>
    <t>Оценка достижения показателя уровня надежности</t>
  </si>
  <si>
    <t>Пункт 5
методических указаний</t>
  </si>
  <si>
    <r>
      <t>оказываемых услуг, К</t>
    </r>
    <r>
      <rPr>
        <vertAlign val="subscript"/>
        <sz val="10"/>
        <rFont val="Times New Roman"/>
        <family val="1"/>
        <charset val="204"/>
      </rPr>
      <t>над</t>
    </r>
  </si>
  <si>
    <r>
      <t>оказываемых услуг, К</t>
    </r>
    <r>
      <rPr>
        <vertAlign val="subscript"/>
        <sz val="10"/>
        <rFont val="Times New Roman"/>
        <family val="1"/>
        <charset val="204"/>
      </rPr>
      <t>над1</t>
    </r>
  </si>
  <si>
    <r>
      <t>оказываемых услуг, К</t>
    </r>
    <r>
      <rPr>
        <vertAlign val="subscript"/>
        <sz val="10"/>
        <rFont val="Times New Roman"/>
        <family val="1"/>
        <charset val="204"/>
      </rPr>
      <t>над2</t>
    </r>
  </si>
  <si>
    <t>Оценка достижения показателя уровня качества оказываемых</t>
  </si>
  <si>
    <r>
      <t>услуг, К</t>
    </r>
    <r>
      <rPr>
        <vertAlign val="subscript"/>
        <sz val="10"/>
        <rFont val="Times New Roman"/>
        <family val="1"/>
        <charset val="204"/>
      </rPr>
      <t>кач</t>
    </r>
    <r>
      <rPr>
        <sz val="10"/>
        <rFont val="Times New Roman"/>
        <family val="1"/>
        <charset val="204"/>
      </rPr>
      <t xml:space="preserve"> (организации по управлению единой национальной</t>
    </r>
  </si>
  <si>
    <t>(общероссийской) электрической сетью)</t>
  </si>
  <si>
    <r>
      <t>услуг, К</t>
    </r>
    <r>
      <rPr>
        <vertAlign val="subscript"/>
        <sz val="10"/>
        <rFont val="Times New Roman"/>
        <family val="1"/>
        <charset val="204"/>
      </rPr>
      <t>кач1</t>
    </r>
    <r>
      <rPr>
        <sz val="10"/>
        <rFont val="Times New Roman"/>
        <family val="1"/>
        <charset val="204"/>
      </rPr>
      <t xml:space="preserve"> (для территориальной сетевой организации)</t>
    </r>
  </si>
  <si>
    <r>
      <t>услуг, К</t>
    </r>
    <r>
      <rPr>
        <vertAlign val="subscript"/>
        <sz val="10"/>
        <rFont val="Times New Roman"/>
        <family val="1"/>
        <charset val="204"/>
      </rPr>
      <t>кач2</t>
    </r>
    <r>
      <rPr>
        <sz val="10"/>
        <rFont val="Times New Roman"/>
        <family val="1"/>
        <charset val="204"/>
      </rPr>
      <t xml:space="preserve"> (для территориальной сетевой организации)</t>
    </r>
  </si>
  <si>
    <r>
      <t>услуг, К</t>
    </r>
    <r>
      <rPr>
        <vertAlign val="subscript"/>
        <sz val="10"/>
        <rFont val="Times New Roman"/>
        <family val="1"/>
        <charset val="204"/>
      </rPr>
      <t>кач3</t>
    </r>
    <r>
      <rPr>
        <sz val="10"/>
        <rFont val="Times New Roman"/>
        <family val="1"/>
        <charset val="204"/>
      </rPr>
      <t xml:space="preserve"> (для территориальной сетевой организации)</t>
    </r>
  </si>
  <si>
    <t>Форма 4.2. Расчет обобщенного показателя уровня надежности</t>
  </si>
  <si>
    <t>и качества оказываемых услуг</t>
  </si>
  <si>
    <t>№ пункта</t>
  </si>
  <si>
    <t>методических</t>
  </si>
  <si>
    <t>указаний</t>
  </si>
  <si>
    <t>1. Оценка достижения показателя уровня</t>
  </si>
  <si>
    <t>пункт 5</t>
  </si>
  <si>
    <t>Для организации по управлению единой нацио-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</si>
  <si>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над</t>
    </r>
  </si>
  <si>
    <t>нальной (общероссийской) электрической сетью</t>
  </si>
  <si>
    <t>и территориальной сетевой организации</t>
  </si>
  <si>
    <t>2. Оценка достижения показателя уровня</t>
  </si>
  <si>
    <t>Пункт 5</t>
  </si>
  <si>
    <t>Для территориальной сетевой организации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</si>
  <si>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над1</t>
    </r>
  </si>
  <si>
    <t>3. Оценка достижения показателя уровня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</si>
  <si>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над2</t>
    </r>
  </si>
  <si>
    <t>4. Оценка достижения показателя уровня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</si>
  <si>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кач</t>
    </r>
  </si>
  <si>
    <t>5. Оценка достижения показателя уровня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</si>
  <si>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кач1</t>
    </r>
  </si>
  <si>
    <t>6. Оценка достижения показателя уровня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</si>
  <si>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кач2</t>
    </r>
  </si>
  <si>
    <t>7. Оценка достижения показателя уровня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</si>
  <si>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кач3</t>
    </r>
  </si>
  <si>
    <t>8. Обобщенный показатель уровня надежности</t>
  </si>
  <si>
    <r>
      <t>и качества оказываемых услуг, К</t>
    </r>
    <r>
      <rPr>
        <vertAlign val="subscript"/>
        <sz val="10"/>
        <rFont val="Times New Roman"/>
        <family val="1"/>
        <charset val="204"/>
      </rPr>
      <t>об</t>
    </r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</si>
  <si>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</si>
  <si>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</si>
  <si>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</si>
  <si>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</si>
  <si>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</si>
  <si>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</si>
  <si>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</si>
  <si>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</si>
  <si>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</si>
  <si>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</si>
  <si>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</si>
  <si>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</si>
  <si>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</si>
  <si>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</si>
  <si>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</si>
  <si>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</si>
  <si>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</si>
  <si>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</si>
  <si>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</si>
  <si>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</si>
  <si>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</si>
  <si>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</si>
  <si>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</si>
  <si>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</si>
  <si>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</si>
  <si>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</si>
  <si>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</si>
  <si>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</si>
  <si>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</si>
  <si>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</si>
  <si>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</si>
  <si>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</si>
  <si>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</si>
  <si>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</si>
  <si>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</si>
  <si>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В</t>
  </si>
  <si>
    <t>ИТОГО по всем прекращениям передачи электрической энергии за отчетный период:</t>
  </si>
  <si>
    <t>И</t>
  </si>
  <si>
    <t>х</t>
  </si>
  <si>
    <t>электрической энергии за отчетный период: с проведением ремонтных работ</t>
  </si>
  <si>
    <t>П</t>
  </si>
  <si>
    <t>— по аварийным ограничениям</t>
  </si>
  <si>
    <t>А</t>
  </si>
  <si>
    <t>— по внерегламентным отключениям</t>
  </si>
  <si>
    <t>— по внерегламентным отключениям, учитываемым при расчете показателей надежности, в том числе индикативных показателей надежности</t>
  </si>
  <si>
    <t>В1</t>
  </si>
  <si>
    <t>Форма 8.3. Расчет индикативного показателя уровня надежности оказываемых услуг для территориальных сетевых организаций и организацией по управлению единой национальной (общероссийской) электрической сетью, чей долгосрочный период регулирования начался после 2018 года.</t>
  </si>
  <si>
    <t>За</t>
  </si>
  <si>
    <t>Наименование составляющей показателя</t>
  </si>
  <si>
    <t>Модель поставки</t>
  </si>
  <si>
    <t>Максимальное за расчетный период регулирования число точек поставки сетевой организации, шт., в том числе в разбивке по уровням напряжения:</t>
  </si>
  <si>
    <t xml:space="preserve">1.1. </t>
  </si>
  <si>
    <t>ВН (110 кВ и выше), шт.</t>
  </si>
  <si>
    <t>1.2.</t>
  </si>
  <si>
    <t>СН-1 (35 кВ), шт.</t>
  </si>
  <si>
    <t>1.3.</t>
  </si>
  <si>
    <t>СН-2 (6-20 кВ), шт.</t>
  </si>
  <si>
    <t>1.4.</t>
  </si>
  <si>
    <t>НН (до 1 кВ), шт.</t>
  </si>
  <si>
    <t>Форма 1.9. Данные об экономических и технических характеристиках и (или) условиях деятельности территориальных сетевых организаций</t>
  </si>
  <si>
    <t>Наименование сетевой организации, субъект Российской Федерации</t>
  </si>
  <si>
    <r>
      <t>Средняя продолжительность прекращения передачи электрической энергии на точку поставки  (П</t>
    </r>
    <r>
      <rPr>
        <vertAlign val="subscript"/>
        <sz val="11"/>
        <color rgb="FF000000"/>
        <rFont val="Arial Narrow"/>
        <family val="2"/>
        <charset val="204"/>
      </rPr>
      <t>saidi</t>
    </r>
    <r>
      <rPr>
        <sz val="11"/>
        <color rgb="FF000000"/>
        <rFont val="Arial Narrow"/>
        <family val="2"/>
        <charset val="204"/>
      </rPr>
      <t>), час.</t>
    </r>
  </si>
  <si>
    <r>
      <t>Средняя частота прекращений передачи электрической энергии на точку поставки (П</t>
    </r>
    <r>
      <rPr>
        <vertAlign val="subscript"/>
        <sz val="11"/>
        <color rgb="FF000000"/>
        <rFont val="Arial Narrow"/>
        <family val="2"/>
        <charset val="204"/>
      </rPr>
      <t>saifi</t>
    </r>
    <r>
      <rPr>
        <sz val="11"/>
        <color rgb="FF000000"/>
        <rFont val="Arial Narrow"/>
        <family val="2"/>
        <charset val="204"/>
      </rPr>
      <t>), шт.</t>
    </r>
  </si>
  <si>
    <r>
      <t>Средняя продолжительность прекращения передачи электрической энергии при проведении ремонтных работ  (П</t>
    </r>
    <r>
      <rPr>
        <vertAlign val="subscript"/>
        <sz val="11"/>
        <color rgb="FF000000"/>
        <rFont val="Arial Narrow"/>
        <family val="2"/>
        <charset val="204"/>
      </rPr>
      <t>saidi</t>
    </r>
    <r>
      <rPr>
        <sz val="11"/>
        <color rgb="FF000000"/>
        <rFont val="Arial Narrow"/>
        <family val="2"/>
        <charset val="204"/>
      </rPr>
      <t>), час.</t>
    </r>
  </si>
  <si>
    <r>
      <t>Средняя частота прекращений передачи электрической энергии при проведении ремонтных работ (П</t>
    </r>
    <r>
      <rPr>
        <vertAlign val="subscript"/>
        <sz val="11"/>
        <color rgb="FF000000"/>
        <rFont val="Arial Narrow"/>
        <family val="2"/>
        <charset val="204"/>
      </rPr>
      <t>saifi</t>
    </r>
    <r>
      <rPr>
        <sz val="11"/>
        <color rgb="FF000000"/>
        <rFont val="Arial Narrow"/>
        <family val="2"/>
        <charset val="204"/>
      </rPr>
      <t>), шт.</t>
    </r>
  </si>
  <si>
    <t>Ведущий экономист</t>
  </si>
  <si>
    <t>Наименование ТСО</t>
  </si>
  <si>
    <t>Пsaidi</t>
  </si>
  <si>
    <t>Пsaifi</t>
  </si>
  <si>
    <t>Номер группы</t>
  </si>
  <si>
    <t>Описание условий для группы</t>
  </si>
  <si>
    <t>Максимальная динамика улучшения плановых показателей надежности</t>
  </si>
  <si>
    <t>Значения коэффициентов допустимых отклонений фактических значений показателей надежности от плановых</t>
  </si>
  <si>
    <t>Коэффициент K1m</t>
  </si>
  <si>
    <t>Коэффициент Km</t>
  </si>
  <si>
    <t>ЛЭП 10 км и более и менее 7500 км, доля КЛ 30 % и более</t>
  </si>
  <si>
    <t>ЛЭП от 10 км и более и менее 100 км</t>
  </si>
  <si>
    <t>Перечень ТСО, чей ДПР начался с 2018 года и позднее</t>
  </si>
  <si>
    <t>Наименование РЭК</t>
  </si>
  <si>
    <t>Показатели уровня надежности</t>
  </si>
  <si>
    <t>Индикативные показатели уровня надежности</t>
  </si>
  <si>
    <t>Базовые показатели уровня надежности</t>
  </si>
  <si>
    <t>Плановые значения (РЭК)</t>
  </si>
  <si>
    <t>Фактические значения (РЭК)</t>
  </si>
  <si>
    <t>Рассчитанный в Системе</t>
  </si>
  <si>
    <t>Пsaidi при проведении ремонтных работ, час</t>
  </si>
  <si>
    <t>Пsaifi при проведении ремонтных работ, шт.</t>
  </si>
  <si>
    <t>Пsaidi, час</t>
  </si>
  <si>
    <t>Пsaifi, шт.</t>
  </si>
  <si>
    <t>№ группы ТСО для Пsaidi</t>
  </si>
  <si>
    <t>№ группы ТСО для Пsaifi</t>
  </si>
  <si>
    <t>Региональная энергетическая комиссия - департамент цен и тарифов Краснодарского края</t>
  </si>
  <si>
    <t>Шалякин А. В.</t>
  </si>
  <si>
    <t>Экономист</t>
  </si>
  <si>
    <t>3.4.9.3</t>
  </si>
  <si>
    <t>ООО "Краснодар Водоканал"</t>
  </si>
  <si>
    <t>ПС</t>
  </si>
  <si>
    <t>14,01 2021.11.01</t>
  </si>
  <si>
    <t>13,32 2021.11.01</t>
  </si>
  <si>
    <t>10 (10.5)</t>
  </si>
  <si>
    <t>ПС 35/10 кВ "ЭНКА"</t>
  </si>
  <si>
    <t>3.4.9.1</t>
  </si>
  <si>
    <t>АО "НЭСК-Электросети"</t>
  </si>
  <si>
    <t>14,55 2021.01.10</t>
  </si>
  <si>
    <t>14,45 2021.01.10</t>
  </si>
  <si>
    <t>35</t>
  </si>
  <si>
    <t>года</t>
  </si>
  <si>
    <t>месяц</t>
  </si>
  <si>
    <t>3.4.9.1, 3.4.9.3</t>
  </si>
  <si>
    <t>Максимальное за расчетный период 2021 г. число точек присоединения (Nтп)</t>
  </si>
  <si>
    <t xml:space="preserve">Шалякин А. В. </t>
  </si>
  <si>
    <t xml:space="preserve"> Кривнева Е. В.</t>
  </si>
  <si>
    <t xml:space="preserve"> Коробкова Е. В.</t>
  </si>
  <si>
    <t xml:space="preserve"> Шалякин А. В.</t>
  </si>
  <si>
    <t xml:space="preserve">Коробкова Е. В. </t>
  </si>
  <si>
    <t>Значение за 2021 год</t>
  </si>
  <si>
    <t>2021 год</t>
  </si>
  <si>
    <t>Базовое значение Пsaifi в 2021 году</t>
  </si>
  <si>
    <t>Базовое значение Пsaidi в 2021 году</t>
  </si>
  <si>
    <t>Перечень ТСО с базовыми показателями за 2021 год</t>
  </si>
  <si>
    <t>Год: 2021</t>
  </si>
</sst>
</file>

<file path=xl/styles.xml><?xml version="1.0" encoding="utf-8"?>
<styleSheet xmlns="http://schemas.openxmlformats.org/spreadsheetml/2006/main">
  <numFmts count="1">
    <numFmt numFmtId="164" formatCode="#,##0.00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Arial Narrow"/>
      <family val="2"/>
      <charset val="204"/>
    </font>
    <font>
      <sz val="14"/>
      <color rgb="FFFF0000"/>
      <name val="Arial Narrow"/>
      <family val="2"/>
      <charset val="204"/>
    </font>
    <font>
      <sz val="14"/>
      <color rgb="FF000000"/>
      <name val="Arial Narrow"/>
      <family val="2"/>
      <charset val="204"/>
    </font>
    <font>
      <u/>
      <sz val="11"/>
      <color rgb="FF000000"/>
      <name val="Arial Narrow"/>
      <family val="2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b/>
      <sz val="7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rgb="FF000000"/>
      <name val="Arial Narrow"/>
      <family val="2"/>
      <charset val="204"/>
    </font>
    <font>
      <i/>
      <u/>
      <sz val="10"/>
      <color rgb="FF000000"/>
      <name val="Arial Narrow"/>
      <family val="2"/>
      <charset val="204"/>
    </font>
    <font>
      <i/>
      <u/>
      <sz val="10"/>
      <color rgb="FF000000"/>
      <name val="Calibri"/>
      <family val="2"/>
      <charset val="204"/>
    </font>
    <font>
      <vertAlign val="subscript"/>
      <sz val="11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12"/>
      <color rgb="FFFFFFFF"/>
      <name val="Arial Narrow"/>
      <family val="2"/>
      <charset val="204"/>
    </font>
    <font>
      <b/>
      <sz val="12"/>
      <color rgb="FFFFFFFF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3D658F"/>
        <bgColor rgb="FF000000"/>
      </patternFill>
    </fill>
  </fills>
  <borders count="39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1" fillId="0" borderId="0"/>
    <xf numFmtId="0" fontId="1" fillId="0" borderId="0"/>
    <xf numFmtId="0" fontId="50" fillId="0" borderId="0"/>
  </cellStyleXfs>
  <cellXfs count="566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vertical="top"/>
    </xf>
    <xf numFmtId="0" fontId="5" fillId="0" borderId="0" xfId="0" applyFont="1" applyFill="1"/>
    <xf numFmtId="0" fontId="5" fillId="0" borderId="0" xfId="0" applyFont="1" applyFill="1" applyAlignment="1">
      <alignment horizontal="center" vertical="top" wrapText="1"/>
    </xf>
    <xf numFmtId="0" fontId="0" fillId="0" borderId="0" xfId="0" applyFill="1" applyAlignment="1">
      <alignment vertical="top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left" vertical="top"/>
    </xf>
    <xf numFmtId="0" fontId="5" fillId="0" borderId="4" xfId="0" applyFont="1" applyFill="1" applyBorder="1" applyAlignment="1" applyProtection="1">
      <alignment horizontal="left" vertical="top"/>
      <protection locked="0"/>
    </xf>
    <xf numFmtId="0" fontId="5" fillId="0" borderId="9" xfId="0" applyFont="1" applyFill="1" applyBorder="1"/>
    <xf numFmtId="0" fontId="5" fillId="0" borderId="8" xfId="0" applyFont="1" applyFill="1" applyBorder="1" applyAlignment="1">
      <alignment horizontal="left" vertical="top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</xf>
    <xf numFmtId="49" fontId="10" fillId="0" borderId="21" xfId="0" applyNumberFormat="1" applyFont="1" applyBorder="1" applyAlignment="1">
      <alignment horizontal="center" vertical="center"/>
    </xf>
    <xf numFmtId="0" fontId="10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49" fontId="10" fillId="0" borderId="21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1" fillId="0" borderId="21" xfId="0" applyNumberFormat="1" applyFont="1" applyBorder="1" applyAlignment="1">
      <alignment horizontal="left" vertical="center"/>
    </xf>
    <xf numFmtId="0" fontId="11" fillId="0" borderId="21" xfId="0" applyNumberFormat="1" applyFont="1" applyBorder="1" applyAlignment="1">
      <alignment horizontal="center" vertical="center"/>
    </xf>
    <xf numFmtId="3" fontId="11" fillId="0" borderId="21" xfId="0" applyNumberFormat="1" applyFont="1" applyBorder="1" applyAlignment="1">
      <alignment horizontal="center" vertical="center"/>
    </xf>
    <xf numFmtId="4" fontId="11" fillId="0" borderId="21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21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1" xfId="0" applyNumberFormat="1" applyFont="1" applyBorder="1" applyAlignment="1">
      <alignment horizontal="right" vertical="center"/>
    </xf>
    <xf numFmtId="164" fontId="11" fillId="0" borderId="21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/>
    </xf>
    <xf numFmtId="0" fontId="11" fillId="0" borderId="21" xfId="0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  <xf numFmtId="0" fontId="21" fillId="0" borderId="0" xfId="2" applyFill="1"/>
    <xf numFmtId="0" fontId="21" fillId="0" borderId="3" xfId="2" applyFill="1" applyBorder="1"/>
    <xf numFmtId="0" fontId="3" fillId="0" borderId="0" xfId="2" applyFont="1" applyFill="1"/>
    <xf numFmtId="0" fontId="21" fillId="0" borderId="0" xfId="2" applyFill="1" applyAlignment="1">
      <alignment horizontal="left" vertical="top"/>
    </xf>
    <xf numFmtId="0" fontId="21" fillId="0" borderId="0" xfId="2" applyFill="1" applyAlignment="1" applyProtection="1">
      <alignment vertical="top"/>
      <protection locked="0"/>
    </xf>
    <xf numFmtId="0" fontId="24" fillId="0" borderId="0" xfId="2" applyFont="1" applyFill="1" applyAlignment="1">
      <alignment horizontal="center" vertical="top"/>
    </xf>
    <xf numFmtId="0" fontId="21" fillId="0" borderId="0" xfId="2" applyFill="1" applyAlignment="1" applyProtection="1">
      <alignment horizontal="center" vertical="top"/>
      <protection locked="0"/>
    </xf>
    <xf numFmtId="0" fontId="25" fillId="0" borderId="36" xfId="2" applyFont="1" applyFill="1" applyBorder="1" applyAlignment="1">
      <alignment vertical="top" wrapText="1"/>
    </xf>
    <xf numFmtId="0" fontId="21" fillId="0" borderId="4" xfId="2" applyFill="1" applyBorder="1" applyAlignment="1">
      <alignment horizontal="left" vertical="top" wrapText="1"/>
    </xf>
    <xf numFmtId="0" fontId="21" fillId="0" borderId="0" xfId="2" applyFill="1" applyAlignment="1">
      <alignment horizontal="left" vertical="top" wrapText="1"/>
    </xf>
    <xf numFmtId="0" fontId="3" fillId="0" borderId="0" xfId="2" applyFont="1" applyFill="1" applyAlignment="1">
      <alignment horizontal="left" vertical="top" wrapText="1"/>
    </xf>
    <xf numFmtId="0" fontId="26" fillId="0" borderId="4" xfId="2" applyFont="1" applyFill="1" applyBorder="1" applyAlignment="1">
      <alignment horizontal="left" vertical="top" wrapText="1"/>
    </xf>
    <xf numFmtId="0" fontId="27" fillId="0" borderId="0" xfId="3" applyFont="1"/>
    <xf numFmtId="0" fontId="28" fillId="0" borderId="0" xfId="3" applyFont="1"/>
    <xf numFmtId="0" fontId="29" fillId="0" borderId="0" xfId="0" applyFont="1" applyFill="1"/>
    <xf numFmtId="0" fontId="30" fillId="0" borderId="0" xfId="0" applyFont="1" applyFill="1" applyAlignment="1">
      <alignment vertical="top"/>
    </xf>
    <xf numFmtId="0" fontId="31" fillId="0" borderId="0" xfId="0" applyFont="1" applyFill="1"/>
    <xf numFmtId="0" fontId="32" fillId="0" borderId="0" xfId="0" applyFont="1" applyFill="1"/>
    <xf numFmtId="0" fontId="32" fillId="0" borderId="1" xfId="0" applyFont="1" applyFill="1" applyBorder="1" applyAlignment="1">
      <alignment horizontal="left" vertical="top" wrapText="1"/>
    </xf>
    <xf numFmtId="0" fontId="30" fillId="0" borderId="0" xfId="0" applyFont="1" applyFill="1" applyAlignment="1">
      <alignment vertical="top" wrapText="1"/>
    </xf>
    <xf numFmtId="0" fontId="32" fillId="0" borderId="0" xfId="0" applyFont="1" applyFill="1" applyAlignment="1">
      <alignment vertical="top" wrapText="1"/>
    </xf>
    <xf numFmtId="0" fontId="32" fillId="0" borderId="0" xfId="0" applyFont="1" applyFill="1" applyAlignment="1">
      <alignment vertical="top"/>
    </xf>
    <xf numFmtId="0" fontId="33" fillId="0" borderId="0" xfId="0" applyFont="1" applyFill="1" applyAlignment="1" applyProtection="1">
      <alignment vertical="top" wrapText="1"/>
      <protection locked="0"/>
    </xf>
    <xf numFmtId="0" fontId="34" fillId="0" borderId="0" xfId="0" applyFont="1" applyFill="1" applyAlignment="1">
      <alignment vertical="top" wrapText="1"/>
    </xf>
    <xf numFmtId="0" fontId="35" fillId="0" borderId="0" xfId="0" applyFont="1" applyFill="1"/>
    <xf numFmtId="0" fontId="36" fillId="0" borderId="0" xfId="0" applyFont="1" applyFill="1"/>
    <xf numFmtId="0" fontId="35" fillId="0" borderId="0" xfId="0" applyFont="1" applyFill="1" applyAlignment="1"/>
    <xf numFmtId="0" fontId="36" fillId="0" borderId="0" xfId="0" applyFont="1" applyFill="1" applyAlignment="1">
      <alignment horizontal="center"/>
    </xf>
    <xf numFmtId="0" fontId="35" fillId="0" borderId="0" xfId="0" applyFont="1" applyFill="1" applyAlignment="1">
      <alignment horizontal="right"/>
    </xf>
    <xf numFmtId="3" fontId="10" fillId="0" borderId="21" xfId="0" applyNumberFormat="1" applyFont="1" applyFill="1" applyBorder="1" applyAlignment="1">
      <alignment horizontal="center" vertical="center"/>
    </xf>
    <xf numFmtId="0" fontId="35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44" fillId="0" borderId="0" xfId="0" applyFont="1" applyFill="1"/>
    <xf numFmtId="0" fontId="28" fillId="0" borderId="0" xfId="0" applyFont="1" applyFill="1"/>
    <xf numFmtId="0" fontId="35" fillId="0" borderId="0" xfId="0" applyFont="1" applyFill="1" applyAlignment="1">
      <alignment horizontal="right"/>
    </xf>
    <xf numFmtId="0" fontId="5" fillId="0" borderId="8" xfId="0" applyFont="1" applyFill="1" applyBorder="1" applyAlignment="1">
      <alignment horizontal="left" vertical="top" wrapText="1"/>
    </xf>
    <xf numFmtId="0" fontId="21" fillId="0" borderId="35" xfId="2" applyFill="1" applyBorder="1" applyAlignment="1">
      <alignment horizontal="center" vertical="center" textRotation="90" wrapText="1"/>
    </xf>
    <xf numFmtId="0" fontId="36" fillId="0" borderId="0" xfId="0" applyFont="1" applyFill="1" applyAlignment="1">
      <alignment horizontal="left" vertical="top" wrapText="1"/>
    </xf>
    <xf numFmtId="0" fontId="0" fillId="0" borderId="0" xfId="0" applyFill="1"/>
    <xf numFmtId="0" fontId="10" fillId="0" borderId="0" xfId="0" applyFont="1" applyFill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45" fillId="0" borderId="0" xfId="0" applyFont="1" applyFill="1"/>
    <xf numFmtId="0" fontId="21" fillId="0" borderId="4" xfId="2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/>
    </xf>
    <xf numFmtId="0" fontId="3" fillId="0" borderId="0" xfId="2" applyFont="1" applyFill="1" applyAlignment="1">
      <alignment horizontal="left" vertical="top"/>
    </xf>
    <xf numFmtId="0" fontId="3" fillId="0" borderId="36" xfId="2" applyFont="1" applyFill="1" applyBorder="1"/>
    <xf numFmtId="0" fontId="3" fillId="0" borderId="36" xfId="2" applyFont="1" applyFill="1" applyBorder="1" applyAlignment="1">
      <alignment horizontal="left" vertical="top" wrapText="1"/>
    </xf>
    <xf numFmtId="16" fontId="3" fillId="0" borderId="36" xfId="2" applyNumberFormat="1" applyFont="1" applyFill="1" applyBorder="1" applyAlignment="1">
      <alignment horizontal="left" vertical="top" wrapText="1"/>
    </xf>
    <xf numFmtId="0" fontId="3" fillId="0" borderId="36" xfId="2" applyFont="1" applyFill="1" applyBorder="1" applyAlignment="1">
      <alignment horizontal="center" vertical="center"/>
    </xf>
    <xf numFmtId="0" fontId="3" fillId="0" borderId="36" xfId="2" applyFont="1" applyFill="1" applyBorder="1" applyAlignment="1">
      <alignment horizontal="center" vertical="top" wrapText="1"/>
    </xf>
    <xf numFmtId="0" fontId="22" fillId="0" borderId="0" xfId="2" applyFont="1" applyFill="1"/>
    <xf numFmtId="0" fontId="3" fillId="0" borderId="33" xfId="2" applyFont="1" applyFill="1" applyBorder="1" applyAlignment="1">
      <alignment horizontal="left" vertical="top"/>
    </xf>
    <xf numFmtId="0" fontId="3" fillId="0" borderId="33" xfId="2" applyFont="1" applyFill="1" applyBorder="1"/>
    <xf numFmtId="0" fontId="16" fillId="0" borderId="4" xfId="2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vertical="center" wrapText="1"/>
    </xf>
    <xf numFmtId="16" fontId="16" fillId="0" borderId="4" xfId="2" applyNumberFormat="1" applyFont="1" applyFill="1" applyBorder="1" applyAlignment="1">
      <alignment horizontal="center" vertical="center" wrapText="1"/>
    </xf>
    <xf numFmtId="0" fontId="16" fillId="0" borderId="0" xfId="2" applyFont="1" applyFill="1" applyAlignment="1">
      <alignment vertical="center"/>
    </xf>
    <xf numFmtId="0" fontId="16" fillId="0" borderId="0" xfId="2" applyFont="1" applyFill="1" applyAlignment="1">
      <alignment horizontal="right" vertical="center"/>
    </xf>
    <xf numFmtId="0" fontId="48" fillId="0" borderId="4" xfId="0" applyFont="1" applyFill="1" applyBorder="1" applyAlignment="1">
      <alignment horizontal="center" vertical="top" wrapText="1"/>
    </xf>
    <xf numFmtId="0" fontId="46" fillId="0" borderId="4" xfId="0" applyFont="1" applyFill="1" applyBorder="1" applyAlignment="1">
      <alignment horizontal="center" vertical="top" wrapText="1"/>
    </xf>
    <xf numFmtId="0" fontId="49" fillId="0" borderId="4" xfId="0" applyFont="1" applyFill="1" applyBorder="1" applyAlignment="1">
      <alignment horizontal="center" vertical="top" wrapText="1"/>
    </xf>
    <xf numFmtId="0" fontId="47" fillId="0" borderId="4" xfId="0" applyFont="1" applyFill="1" applyBorder="1" applyAlignment="1">
      <alignment horizontal="center" vertical="center"/>
    </xf>
    <xf numFmtId="0" fontId="40" fillId="0" borderId="0" xfId="2" applyFont="1" applyFill="1"/>
    <xf numFmtId="0" fontId="40" fillId="0" borderId="4" xfId="2" applyFont="1" applyFill="1" applyBorder="1" applyAlignment="1">
      <alignment horizontal="center" vertical="center" wrapText="1"/>
    </xf>
    <xf numFmtId="0" fontId="42" fillId="2" borderId="4" xfId="2" applyFont="1" applyFill="1" applyBorder="1" applyAlignment="1">
      <alignment horizontal="center" vertical="center" wrapText="1"/>
    </xf>
    <xf numFmtId="0" fontId="41" fillId="0" borderId="0" xfId="2" applyFont="1" applyFill="1"/>
    <xf numFmtId="0" fontId="43" fillId="2" borderId="4" xfId="2" applyFont="1" applyFill="1" applyBorder="1" applyAlignment="1">
      <alignment horizontal="center" vertical="center" wrapText="1"/>
    </xf>
    <xf numFmtId="0" fontId="21" fillId="0" borderId="0" xfId="2" applyFill="1"/>
    <xf numFmtId="0" fontId="30" fillId="0" borderId="0" xfId="0" applyFont="1" applyFill="1" applyAlignment="1">
      <alignment horizontal="center" vertical="top" wrapText="1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top" wrapText="1"/>
      <protection locked="0"/>
    </xf>
    <xf numFmtId="0" fontId="34" fillId="0" borderId="2" xfId="0" applyFont="1" applyFill="1" applyBorder="1" applyAlignment="1">
      <alignment horizontal="center" vertical="top" wrapText="1"/>
    </xf>
    <xf numFmtId="0" fontId="32" fillId="0" borderId="3" xfId="0" applyFont="1" applyFill="1" applyBorder="1" applyAlignment="1">
      <alignment horizontal="center" vertical="top"/>
    </xf>
    <xf numFmtId="0" fontId="32" fillId="0" borderId="0" xfId="0" applyFont="1" applyFill="1" applyAlignment="1">
      <alignment horizontal="center" vertical="top"/>
    </xf>
    <xf numFmtId="0" fontId="48" fillId="0" borderId="4" xfId="0" applyFont="1" applyFill="1" applyBorder="1" applyAlignment="1">
      <alignment horizontal="center" vertical="top" wrapText="1"/>
    </xf>
    <xf numFmtId="0" fontId="46" fillId="0" borderId="4" xfId="0" applyFont="1" applyFill="1" applyBorder="1" applyAlignment="1">
      <alignment horizontal="center" vertical="top" wrapText="1"/>
    </xf>
    <xf numFmtId="0" fontId="47" fillId="0" borderId="4" xfId="0" applyFont="1" applyFill="1" applyBorder="1" applyAlignment="1">
      <alignment horizontal="center" vertical="center"/>
    </xf>
    <xf numFmtId="0" fontId="47" fillId="0" borderId="4" xfId="0" applyFont="1" applyFill="1" applyBorder="1" applyAlignment="1">
      <alignment horizontal="center"/>
    </xf>
    <xf numFmtId="0" fontId="35" fillId="0" borderId="0" xfId="0" applyFont="1" applyFill="1" applyAlignment="1">
      <alignment horizontal="right"/>
    </xf>
    <xf numFmtId="0" fontId="31" fillId="0" borderId="0" xfId="0" applyFont="1" applyFill="1"/>
    <xf numFmtId="0" fontId="5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5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7" xfId="0" applyFont="1" applyFill="1" applyBorder="1" applyAlignment="1" applyProtection="1">
      <alignment horizontal="center" vertical="top"/>
      <protection locked="0"/>
    </xf>
    <xf numFmtId="0" fontId="5" fillId="0" borderId="4" xfId="0" applyFont="1" applyFill="1" applyBorder="1" applyAlignment="1" applyProtection="1">
      <alignment horizontal="center" vertical="top"/>
      <protection locked="0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1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14" xfId="0" applyFont="1" applyBorder="1" applyAlignment="1">
      <alignment horizontal="left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2" fillId="0" borderId="0" xfId="0" applyFont="1" applyAlignment="1">
      <alignment horizontal="center" vertical="top"/>
    </xf>
    <xf numFmtId="0" fontId="16" fillId="0" borderId="0" xfId="2" applyFont="1" applyFill="1" applyAlignment="1">
      <alignment horizontal="left" vertical="center" wrapText="1"/>
    </xf>
    <xf numFmtId="0" fontId="3" fillId="0" borderId="33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3" fillId="0" borderId="33" xfId="2" applyFont="1" applyFill="1" applyBorder="1" applyAlignment="1">
      <alignment horizontal="left" vertical="top"/>
    </xf>
    <xf numFmtId="0" fontId="21" fillId="0" borderId="33" xfId="2" applyFill="1" applyBorder="1"/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0" fontId="10" fillId="0" borderId="21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3" fontId="11" fillId="0" borderId="21" xfId="0" applyNumberFormat="1" applyFont="1" applyFill="1" applyBorder="1" applyAlignment="1" applyProtection="1">
      <alignment horizontal="center" vertical="center"/>
    </xf>
    <xf numFmtId="49" fontId="11" fillId="0" borderId="18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49" fontId="11" fillId="0" borderId="19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10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49" fontId="10" fillId="0" borderId="21" xfId="0" applyNumberFormat="1" applyFont="1" applyBorder="1" applyAlignment="1">
      <alignment horizontal="left" vertical="center"/>
    </xf>
    <xf numFmtId="0" fontId="10" fillId="0" borderId="21" xfId="0" applyNumberFormat="1" applyFont="1" applyBorder="1" applyAlignment="1">
      <alignment horizontal="right" vertical="center"/>
    </xf>
    <xf numFmtId="0" fontId="11" fillId="0" borderId="21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left" vertical="center"/>
    </xf>
    <xf numFmtId="49" fontId="11" fillId="0" borderId="12" xfId="0" applyNumberFormat="1" applyFont="1" applyBorder="1" applyAlignment="1">
      <alignment horizontal="left" vertical="center"/>
    </xf>
    <xf numFmtId="49" fontId="11" fillId="0" borderId="13" xfId="0" applyNumberFormat="1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19" xfId="0" applyNumberFormat="1" applyFont="1" applyBorder="1" applyAlignment="1">
      <alignment horizontal="center" vertical="center"/>
    </xf>
    <xf numFmtId="0" fontId="11" fillId="0" borderId="15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49" fontId="10" fillId="0" borderId="11" xfId="0" applyNumberFormat="1" applyFont="1" applyBorder="1" applyAlignment="1">
      <alignment horizontal="left" vertical="center"/>
    </xf>
    <xf numFmtId="49" fontId="10" fillId="0" borderId="12" xfId="0" applyNumberFormat="1" applyFont="1" applyBorder="1" applyAlignment="1">
      <alignment horizontal="left" vertical="center"/>
    </xf>
    <xf numFmtId="49" fontId="10" fillId="0" borderId="13" xfId="0" applyNumberFormat="1" applyFont="1" applyBorder="1" applyAlignment="1">
      <alignment horizontal="left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9" fontId="10" fillId="0" borderId="11" xfId="1" applyFont="1" applyBorder="1" applyAlignment="1">
      <alignment horizontal="center" vertical="center"/>
    </xf>
    <xf numFmtId="9" fontId="10" fillId="0" borderId="12" xfId="1" applyFont="1" applyBorder="1" applyAlignment="1">
      <alignment horizontal="center" vertical="center"/>
    </xf>
    <xf numFmtId="9" fontId="10" fillId="0" borderId="13" xfId="1" applyFont="1" applyBorder="1" applyAlignment="1">
      <alignment horizontal="center" vertical="center"/>
    </xf>
    <xf numFmtId="9" fontId="10" fillId="0" borderId="18" xfId="1" applyFont="1" applyBorder="1" applyAlignment="1">
      <alignment horizontal="center" vertical="center"/>
    </xf>
    <xf numFmtId="9" fontId="10" fillId="0" borderId="0" xfId="1" applyFont="1" applyBorder="1" applyAlignment="1">
      <alignment horizontal="center" vertical="center"/>
    </xf>
    <xf numFmtId="9" fontId="10" fillId="0" borderId="19" xfId="1" applyFont="1" applyBorder="1" applyAlignment="1">
      <alignment horizontal="center" vertical="center"/>
    </xf>
    <xf numFmtId="9" fontId="10" fillId="0" borderId="15" xfId="1" applyFont="1" applyBorder="1" applyAlignment="1">
      <alignment horizontal="center" vertical="center"/>
    </xf>
    <xf numFmtId="9" fontId="10" fillId="0" borderId="10" xfId="1" applyFont="1" applyBorder="1" applyAlignment="1">
      <alignment horizontal="center" vertical="center"/>
    </xf>
    <xf numFmtId="9" fontId="10" fillId="0" borderId="16" xfId="1" applyFont="1" applyBorder="1" applyAlignment="1">
      <alignment horizontal="center" vertical="center"/>
    </xf>
    <xf numFmtId="0" fontId="10" fillId="0" borderId="11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/>
    </xf>
    <xf numFmtId="0" fontId="10" fillId="0" borderId="13" xfId="0" applyNumberFormat="1" applyFont="1" applyBorder="1" applyAlignment="1">
      <alignment horizontal="center" vertical="center"/>
    </xf>
    <xf numFmtId="0" fontId="10" fillId="0" borderId="18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19" xfId="0" applyNumberFormat="1" applyFont="1" applyBorder="1" applyAlignment="1">
      <alignment horizontal="center" vertical="center"/>
    </xf>
    <xf numFmtId="0" fontId="10" fillId="0" borderId="15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/>
    </xf>
    <xf numFmtId="0" fontId="10" fillId="0" borderId="16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/>
    </xf>
    <xf numFmtId="49" fontId="10" fillId="0" borderId="19" xfId="0" applyNumberFormat="1" applyFont="1" applyBorder="1" applyAlignment="1">
      <alignment horizontal="left" vertical="center"/>
    </xf>
    <xf numFmtId="49" fontId="10" fillId="0" borderId="15" xfId="0" applyNumberFormat="1" applyFont="1" applyBorder="1" applyAlignment="1">
      <alignment horizontal="left" vertical="center"/>
    </xf>
    <xf numFmtId="49" fontId="10" fillId="0" borderId="10" xfId="0" applyNumberFormat="1" applyFont="1" applyBorder="1" applyAlignment="1">
      <alignment horizontal="left" vertical="center"/>
    </xf>
    <xf numFmtId="49" fontId="10" fillId="0" borderId="16" xfId="0" applyNumberFormat="1" applyFont="1" applyBorder="1" applyAlignment="1">
      <alignment horizontal="left" vertical="center"/>
    </xf>
    <xf numFmtId="3" fontId="10" fillId="0" borderId="21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 vertical="center"/>
    </xf>
    <xf numFmtId="3" fontId="10" fillId="0" borderId="17" xfId="0" applyNumberFormat="1" applyFont="1" applyBorder="1" applyAlignment="1">
      <alignment horizontal="center" vertical="center"/>
    </xf>
    <xf numFmtId="0" fontId="10" fillId="0" borderId="11" xfId="0" applyNumberFormat="1" applyFont="1" applyBorder="1" applyAlignment="1">
      <alignment horizontal="center" vertical="center" wrapText="1"/>
    </xf>
    <xf numFmtId="9" fontId="10" fillId="0" borderId="11" xfId="0" applyNumberFormat="1" applyFont="1" applyBorder="1" applyAlignment="1">
      <alignment horizontal="center" vertical="center" wrapText="1"/>
    </xf>
    <xf numFmtId="9" fontId="10" fillId="0" borderId="12" xfId="0" applyNumberFormat="1" applyFont="1" applyBorder="1" applyAlignment="1">
      <alignment horizontal="center" vertical="center"/>
    </xf>
    <xf numFmtId="9" fontId="10" fillId="0" borderId="13" xfId="0" applyNumberFormat="1" applyFont="1" applyBorder="1" applyAlignment="1">
      <alignment horizontal="center" vertical="center"/>
    </xf>
    <xf numFmtId="9" fontId="10" fillId="0" borderId="18" xfId="0" applyNumberFormat="1" applyFont="1" applyBorder="1" applyAlignment="1">
      <alignment horizontal="center" vertical="center"/>
    </xf>
    <xf numFmtId="9" fontId="10" fillId="0" borderId="0" xfId="0" applyNumberFormat="1" applyFont="1" applyBorder="1" applyAlignment="1">
      <alignment horizontal="center" vertical="center"/>
    </xf>
    <xf numFmtId="9" fontId="10" fillId="0" borderId="19" xfId="0" applyNumberFormat="1" applyFont="1" applyBorder="1" applyAlignment="1">
      <alignment horizontal="center" vertical="center"/>
    </xf>
    <xf numFmtId="9" fontId="10" fillId="0" borderId="15" xfId="0" applyNumberFormat="1" applyFont="1" applyBorder="1" applyAlignment="1">
      <alignment horizontal="center" vertical="center"/>
    </xf>
    <xf numFmtId="9" fontId="10" fillId="0" borderId="10" xfId="0" applyNumberFormat="1" applyFont="1" applyBorder="1" applyAlignment="1">
      <alignment horizontal="center" vertical="center"/>
    </xf>
    <xf numFmtId="9" fontId="10" fillId="0" borderId="16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9" fontId="10" fillId="0" borderId="11" xfId="0" applyNumberFormat="1" applyFont="1" applyBorder="1" applyAlignment="1">
      <alignment horizontal="center" vertical="center"/>
    </xf>
    <xf numFmtId="9" fontId="11" fillId="0" borderId="11" xfId="0" applyNumberFormat="1" applyFont="1" applyBorder="1" applyAlignment="1">
      <alignment horizontal="center" vertical="center"/>
    </xf>
    <xf numFmtId="9" fontId="11" fillId="0" borderId="12" xfId="0" applyNumberFormat="1" applyFont="1" applyBorder="1" applyAlignment="1">
      <alignment horizontal="center" vertical="center"/>
    </xf>
    <xf numFmtId="9" fontId="11" fillId="0" borderId="13" xfId="0" applyNumberFormat="1" applyFont="1" applyBorder="1" applyAlignment="1">
      <alignment horizontal="center" vertical="center"/>
    </xf>
    <xf numFmtId="9" fontId="11" fillId="0" borderId="18" xfId="0" applyNumberFormat="1" applyFont="1" applyBorder="1" applyAlignment="1">
      <alignment horizontal="center" vertical="center"/>
    </xf>
    <xf numFmtId="9" fontId="11" fillId="0" borderId="0" xfId="0" applyNumberFormat="1" applyFont="1" applyBorder="1" applyAlignment="1">
      <alignment horizontal="center" vertical="center"/>
    </xf>
    <xf numFmtId="9" fontId="11" fillId="0" borderId="19" xfId="0" applyNumberFormat="1" applyFont="1" applyBorder="1" applyAlignment="1">
      <alignment horizontal="center" vertical="center"/>
    </xf>
    <xf numFmtId="9" fontId="11" fillId="0" borderId="15" xfId="0" applyNumberFormat="1" applyFont="1" applyBorder="1" applyAlignment="1">
      <alignment horizontal="center" vertical="center"/>
    </xf>
    <xf numFmtId="9" fontId="11" fillId="0" borderId="10" xfId="0" applyNumberFormat="1" applyFont="1" applyBorder="1" applyAlignment="1">
      <alignment horizontal="center" vertical="center"/>
    </xf>
    <xf numFmtId="9" fontId="11" fillId="0" borderId="16" xfId="0" applyNumberFormat="1" applyFont="1" applyBorder="1" applyAlignment="1">
      <alignment horizontal="center" vertical="center"/>
    </xf>
    <xf numFmtId="3" fontId="11" fillId="0" borderId="21" xfId="0" applyNumberFormat="1" applyFont="1" applyBorder="1" applyAlignment="1">
      <alignment horizontal="center" vertical="center"/>
    </xf>
    <xf numFmtId="1" fontId="11" fillId="0" borderId="21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19" xfId="0" applyNumberFormat="1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>
      <alignment horizontal="center" vertical="center"/>
    </xf>
    <xf numFmtId="49" fontId="11" fillId="0" borderId="21" xfId="0" applyNumberFormat="1" applyFont="1" applyBorder="1" applyAlignment="1">
      <alignment horizontal="left" vertical="center"/>
    </xf>
    <xf numFmtId="0" fontId="18" fillId="0" borderId="0" xfId="0" applyFont="1" applyAlignment="1">
      <alignment horizontal="center" vertical="top"/>
    </xf>
    <xf numFmtId="0" fontId="11" fillId="0" borderId="14" xfId="0" applyNumberFormat="1" applyFont="1" applyBorder="1" applyAlignment="1">
      <alignment horizontal="center" vertical="center"/>
    </xf>
    <xf numFmtId="0" fontId="11" fillId="0" borderId="20" xfId="0" applyNumberFormat="1" applyFon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2" fontId="11" fillId="0" borderId="12" xfId="0" applyNumberFormat="1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/>
    </xf>
    <xf numFmtId="2" fontId="11" fillId="0" borderId="18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2" fontId="11" fillId="0" borderId="19" xfId="0" applyNumberFormat="1" applyFont="1" applyBorder="1" applyAlignment="1">
      <alignment horizontal="center" vertical="center"/>
    </xf>
    <xf numFmtId="2" fontId="11" fillId="0" borderId="15" xfId="0" applyNumberFormat="1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2" fontId="11" fillId="0" borderId="16" xfId="0" applyNumberFormat="1" applyFont="1" applyBorder="1" applyAlignment="1">
      <alignment horizontal="center" vertical="center"/>
    </xf>
    <xf numFmtId="4" fontId="11" fillId="0" borderId="14" xfId="0" applyNumberFormat="1" applyFont="1" applyBorder="1" applyAlignment="1">
      <alignment horizontal="center" vertical="center"/>
    </xf>
    <xf numFmtId="4" fontId="11" fillId="0" borderId="20" xfId="0" applyNumberFormat="1" applyFont="1" applyBorder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4" fontId="10" fillId="0" borderId="21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8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2" fontId="10" fillId="0" borderId="19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/>
    </xf>
    <xf numFmtId="2" fontId="10" fillId="0" borderId="16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0" fillId="0" borderId="20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1" fontId="10" fillId="0" borderId="19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left" vertical="center"/>
    </xf>
    <xf numFmtId="49" fontId="10" fillId="0" borderId="12" xfId="0" applyNumberFormat="1" applyFont="1" applyFill="1" applyBorder="1" applyAlignment="1">
      <alignment horizontal="left" vertical="center"/>
    </xf>
    <xf numFmtId="49" fontId="10" fillId="0" borderId="13" xfId="0" applyNumberFormat="1" applyFont="1" applyFill="1" applyBorder="1" applyAlignment="1">
      <alignment horizontal="left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horizontal="center" vertical="center"/>
    </xf>
    <xf numFmtId="49" fontId="10" fillId="0" borderId="17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0" fillId="0" borderId="18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>
      <alignment horizontal="center" vertical="center"/>
    </xf>
    <xf numFmtId="9" fontId="10" fillId="0" borderId="11" xfId="1" applyFont="1" applyFill="1" applyBorder="1" applyAlignment="1">
      <alignment horizontal="center" vertical="center"/>
    </xf>
    <xf numFmtId="9" fontId="10" fillId="0" borderId="12" xfId="1" applyFont="1" applyFill="1" applyBorder="1" applyAlignment="1">
      <alignment horizontal="center" vertical="center"/>
    </xf>
    <xf numFmtId="9" fontId="10" fillId="0" borderId="13" xfId="1" applyFont="1" applyFill="1" applyBorder="1" applyAlignment="1">
      <alignment horizontal="center" vertical="center"/>
    </xf>
    <xf numFmtId="9" fontId="10" fillId="0" borderId="18" xfId="1" applyFont="1" applyFill="1" applyBorder="1" applyAlignment="1">
      <alignment horizontal="center" vertical="center"/>
    </xf>
    <xf numFmtId="9" fontId="10" fillId="0" borderId="0" xfId="1" applyFont="1" applyFill="1" applyBorder="1" applyAlignment="1">
      <alignment horizontal="center" vertical="center"/>
    </xf>
    <xf numFmtId="9" fontId="10" fillId="0" borderId="19" xfId="1" applyFont="1" applyFill="1" applyBorder="1" applyAlignment="1">
      <alignment horizontal="center" vertical="center"/>
    </xf>
    <xf numFmtId="9" fontId="10" fillId="0" borderId="15" xfId="1" applyFont="1" applyFill="1" applyBorder="1" applyAlignment="1">
      <alignment horizontal="center" vertical="center"/>
    </xf>
    <xf numFmtId="9" fontId="10" fillId="0" borderId="10" xfId="1" applyFont="1" applyFill="1" applyBorder="1" applyAlignment="1">
      <alignment horizontal="center" vertical="center"/>
    </xf>
    <xf numFmtId="9" fontId="10" fillId="0" borderId="16" xfId="1" applyFont="1" applyFill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1" fillId="0" borderId="18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4" fontId="11" fillId="0" borderId="19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4" fontId="11" fillId="0" borderId="16" xfId="0" applyNumberFormat="1" applyFont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horizontal="left" vertical="center"/>
    </xf>
    <xf numFmtId="0" fontId="10" fillId="0" borderId="21" xfId="0" applyNumberFormat="1" applyFont="1" applyFill="1" applyBorder="1" applyAlignment="1">
      <alignment horizontal="center" vertical="center"/>
    </xf>
    <xf numFmtId="9" fontId="10" fillId="0" borderId="22" xfId="1" applyFont="1" applyFill="1" applyBorder="1" applyAlignment="1">
      <alignment horizontal="center" vertical="center"/>
    </xf>
    <xf numFmtId="9" fontId="10" fillId="0" borderId="23" xfId="1" applyFont="1" applyFill="1" applyBorder="1" applyAlignment="1">
      <alignment horizontal="center" vertical="center"/>
    </xf>
    <xf numFmtId="9" fontId="10" fillId="0" borderId="24" xfId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3" fontId="10" fillId="0" borderId="21" xfId="0" applyNumberFormat="1" applyFont="1" applyFill="1" applyBorder="1" applyAlignment="1">
      <alignment horizontal="center" vertical="center"/>
    </xf>
    <xf numFmtId="3" fontId="10" fillId="0" borderId="14" xfId="0" applyNumberFormat="1" applyFont="1" applyFill="1" applyBorder="1" applyAlignment="1">
      <alignment horizontal="center" vertical="center"/>
    </xf>
    <xf numFmtId="4" fontId="10" fillId="0" borderId="14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10" fillId="0" borderId="19" xfId="0" applyNumberFormat="1" applyFont="1" applyFill="1" applyBorder="1" applyAlignment="1">
      <alignment horizontal="left" vertical="center"/>
    </xf>
    <xf numFmtId="49" fontId="10" fillId="0" borderId="15" xfId="0" applyNumberFormat="1" applyFont="1" applyFill="1" applyBorder="1" applyAlignment="1">
      <alignment horizontal="left" vertical="center"/>
    </xf>
    <xf numFmtId="49" fontId="10" fillId="0" borderId="10" xfId="0" applyNumberFormat="1" applyFont="1" applyFill="1" applyBorder="1" applyAlignment="1">
      <alignment horizontal="left" vertical="center"/>
    </xf>
    <xf numFmtId="49" fontId="10" fillId="0" borderId="16" xfId="0" applyNumberFormat="1" applyFont="1" applyFill="1" applyBorder="1" applyAlignment="1">
      <alignment horizontal="left" vertical="center"/>
    </xf>
    <xf numFmtId="2" fontId="10" fillId="0" borderId="11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/>
    </xf>
    <xf numFmtId="2" fontId="10" fillId="0" borderId="13" xfId="0" applyNumberFormat="1" applyFont="1" applyFill="1" applyBorder="1" applyAlignment="1">
      <alignment horizontal="center" vertical="center"/>
    </xf>
    <xf numFmtId="2" fontId="10" fillId="0" borderId="18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2" fontId="10" fillId="0" borderId="19" xfId="0" applyNumberFormat="1" applyFont="1" applyFill="1" applyBorder="1" applyAlignment="1">
      <alignment horizontal="center" vertical="center"/>
    </xf>
    <xf numFmtId="2" fontId="10" fillId="0" borderId="15" xfId="0" applyNumberFormat="1" applyFont="1" applyFill="1" applyBorder="1" applyAlignment="1">
      <alignment horizontal="center" vertical="center"/>
    </xf>
    <xf numFmtId="2" fontId="10" fillId="0" borderId="10" xfId="0" applyNumberFormat="1" applyFont="1" applyFill="1" applyBorder="1" applyAlignment="1">
      <alignment horizontal="center" vertical="center"/>
    </xf>
    <xf numFmtId="2" fontId="10" fillId="0" borderId="16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center" vertical="center"/>
    </xf>
    <xf numFmtId="4" fontId="10" fillId="0" borderId="20" xfId="0" applyNumberFormat="1" applyFont="1" applyBorder="1" applyAlignment="1">
      <alignment horizontal="center" vertical="center"/>
    </xf>
    <xf numFmtId="4" fontId="10" fillId="0" borderId="17" xfId="0" applyNumberFormat="1" applyFont="1" applyBorder="1" applyAlignment="1">
      <alignment horizontal="center" vertical="center"/>
    </xf>
    <xf numFmtId="4" fontId="10" fillId="0" borderId="11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0" fontId="11" fillId="0" borderId="21" xfId="0" applyNumberFormat="1" applyFont="1" applyBorder="1" applyAlignment="1">
      <alignment horizontal="right" vertical="center"/>
    </xf>
    <xf numFmtId="4" fontId="10" fillId="0" borderId="11" xfId="0" applyNumberFormat="1" applyFont="1" applyBorder="1" applyAlignment="1">
      <alignment horizontal="center" vertical="center" wrapText="1"/>
    </xf>
    <xf numFmtId="9" fontId="10" fillId="0" borderId="11" xfId="1" applyFont="1" applyBorder="1" applyAlignment="1">
      <alignment horizontal="center" vertical="center" wrapText="1"/>
    </xf>
    <xf numFmtId="164" fontId="11" fillId="0" borderId="22" xfId="0" applyNumberFormat="1" applyFont="1" applyBorder="1" applyAlignment="1">
      <alignment horizontal="center" vertical="center"/>
    </xf>
    <xf numFmtId="164" fontId="11" fillId="0" borderId="23" xfId="0" applyNumberFormat="1" applyFont="1" applyBorder="1" applyAlignment="1">
      <alignment horizontal="center" vertical="center"/>
    </xf>
    <xf numFmtId="164" fontId="11" fillId="0" borderId="2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3" fontId="11" fillId="0" borderId="14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 wrapText="1"/>
    </xf>
    <xf numFmtId="3" fontId="11" fillId="0" borderId="12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/>
    </xf>
    <xf numFmtId="9" fontId="11" fillId="0" borderId="11" xfId="0" applyNumberFormat="1" applyFont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/>
    </xf>
    <xf numFmtId="1" fontId="11" fillId="0" borderId="17" xfId="0" applyNumberFormat="1" applyFont="1" applyBorder="1" applyAlignment="1">
      <alignment horizontal="center" vertical="center"/>
    </xf>
    <xf numFmtId="3" fontId="10" fillId="0" borderId="20" xfId="0" applyNumberFormat="1" applyFont="1" applyFill="1" applyBorder="1" applyAlignment="1">
      <alignment horizontal="center" vertical="center"/>
    </xf>
    <xf numFmtId="3" fontId="10" fillId="0" borderId="17" xfId="0" applyNumberFormat="1" applyFont="1" applyFill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/>
    </xf>
    <xf numFmtId="3" fontId="10" fillId="0" borderId="13" xfId="0" applyNumberFormat="1" applyFont="1" applyFill="1" applyBorder="1" applyAlignment="1">
      <alignment horizontal="center" vertical="center"/>
    </xf>
    <xf numFmtId="3" fontId="10" fillId="0" borderId="18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0" fillId="0" borderId="19" xfId="0" applyNumberFormat="1" applyFont="1" applyFill="1" applyBorder="1" applyAlignment="1">
      <alignment horizontal="center" vertical="center"/>
    </xf>
    <xf numFmtId="3" fontId="10" fillId="0" borderId="15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6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/>
    </xf>
    <xf numFmtId="1" fontId="10" fillId="0" borderId="21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/>
    </xf>
    <xf numFmtId="0" fontId="11" fillId="0" borderId="17" xfId="0" applyNumberFormat="1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>
      <alignment horizontal="right" vertical="center"/>
    </xf>
    <xf numFmtId="0" fontId="11" fillId="0" borderId="11" xfId="0" applyNumberFormat="1" applyFont="1" applyFill="1" applyBorder="1" applyAlignment="1">
      <alignment horizontal="center" vertical="center" wrapText="1"/>
    </xf>
    <xf numFmtId="3" fontId="11" fillId="0" borderId="11" xfId="0" applyNumberFormat="1" applyFont="1" applyFill="1" applyBorder="1" applyAlignment="1">
      <alignment horizontal="center" vertical="center" wrapText="1"/>
    </xf>
    <xf numFmtId="3" fontId="11" fillId="0" borderId="14" xfId="0" applyNumberFormat="1" applyFont="1" applyFill="1" applyBorder="1" applyAlignment="1">
      <alignment horizontal="center" vertical="center"/>
    </xf>
    <xf numFmtId="0" fontId="11" fillId="0" borderId="20" xfId="0" applyNumberFormat="1" applyFont="1" applyFill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9" fontId="10" fillId="0" borderId="12" xfId="0" applyNumberFormat="1" applyFont="1" applyBorder="1" applyAlignment="1">
      <alignment horizontal="center" vertical="center" wrapText="1"/>
    </xf>
    <xf numFmtId="9" fontId="10" fillId="0" borderId="13" xfId="0" applyNumberFormat="1" applyFont="1" applyBorder="1" applyAlignment="1">
      <alignment horizontal="center" vertical="center" wrapText="1"/>
    </xf>
    <xf numFmtId="9" fontId="10" fillId="0" borderId="15" xfId="0" applyNumberFormat="1" applyFont="1" applyBorder="1" applyAlignment="1">
      <alignment horizontal="center" vertical="center" wrapText="1"/>
    </xf>
    <xf numFmtId="9" fontId="10" fillId="0" borderId="10" xfId="0" applyNumberFormat="1" applyFont="1" applyBorder="1" applyAlignment="1">
      <alignment horizontal="center" vertical="center" wrapText="1"/>
    </xf>
    <xf numFmtId="9" fontId="10" fillId="0" borderId="16" xfId="0" applyNumberFormat="1" applyFont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1" fillId="0" borderId="11" xfId="0" applyNumberFormat="1" applyFont="1" applyBorder="1" applyAlignment="1">
      <alignment horizontal="right" vertical="center" wrapText="1"/>
    </xf>
    <xf numFmtId="0" fontId="11" fillId="0" borderId="12" xfId="0" applyNumberFormat="1" applyFont="1" applyBorder="1" applyAlignment="1">
      <alignment horizontal="right" vertical="center"/>
    </xf>
    <xf numFmtId="0" fontId="11" fillId="0" borderId="13" xfId="0" applyNumberFormat="1" applyFont="1" applyBorder="1" applyAlignment="1">
      <alignment horizontal="right" vertical="center"/>
    </xf>
    <xf numFmtId="0" fontId="11" fillId="0" borderId="15" xfId="0" applyNumberFormat="1" applyFont="1" applyBorder="1" applyAlignment="1">
      <alignment horizontal="right" vertical="center"/>
    </xf>
    <xf numFmtId="0" fontId="11" fillId="0" borderId="10" xfId="0" applyNumberFormat="1" applyFont="1" applyBorder="1" applyAlignment="1">
      <alignment horizontal="right" vertical="center"/>
    </xf>
    <xf numFmtId="0" fontId="11" fillId="0" borderId="16" xfId="0" applyNumberFormat="1" applyFont="1" applyBorder="1" applyAlignment="1">
      <alignment horizontal="right" vertical="center"/>
    </xf>
    <xf numFmtId="0" fontId="11" fillId="0" borderId="12" xfId="0" applyNumberFormat="1" applyFont="1" applyBorder="1" applyAlignment="1">
      <alignment horizontal="center" vertical="center" wrapText="1"/>
    </xf>
    <xf numFmtId="0" fontId="11" fillId="0" borderId="13" xfId="0" applyNumberFormat="1" applyFont="1" applyBorder="1" applyAlignment="1">
      <alignment horizontal="center" vertical="center" wrapText="1"/>
    </xf>
    <xf numFmtId="0" fontId="11" fillId="0" borderId="15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6" xfId="0" applyNumberFormat="1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/>
    </xf>
    <xf numFmtId="49" fontId="10" fillId="0" borderId="22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0" fontId="10" fillId="0" borderId="22" xfId="0" applyNumberFormat="1" applyFont="1" applyBorder="1" applyAlignment="1">
      <alignment horizontal="center" vertical="center"/>
    </xf>
    <xf numFmtId="0" fontId="10" fillId="0" borderId="23" xfId="0" applyNumberFormat="1" applyFont="1" applyBorder="1" applyAlignment="1">
      <alignment horizontal="center" vertical="center"/>
    </xf>
    <xf numFmtId="0" fontId="10" fillId="0" borderId="24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1" fontId="10" fillId="0" borderId="14" xfId="0" applyNumberFormat="1" applyFont="1" applyFill="1" applyBorder="1" applyAlignment="1">
      <alignment horizontal="center" vertical="center"/>
    </xf>
    <xf numFmtId="1" fontId="10" fillId="0" borderId="17" xfId="0" applyNumberFormat="1" applyFont="1" applyFill="1" applyBorder="1" applyAlignment="1">
      <alignment horizontal="center" vertical="center"/>
    </xf>
    <xf numFmtId="49" fontId="10" fillId="0" borderId="11" xfId="0" applyNumberFormat="1" applyFont="1" applyBorder="1" applyAlignment="1">
      <alignment horizontal="left"/>
    </xf>
    <xf numFmtId="49" fontId="10" fillId="0" borderId="12" xfId="0" applyNumberFormat="1" applyFont="1" applyBorder="1" applyAlignment="1">
      <alignment horizontal="left"/>
    </xf>
    <xf numFmtId="49" fontId="10" fillId="0" borderId="13" xfId="0" applyNumberFormat="1" applyFont="1" applyBorder="1" applyAlignment="1">
      <alignment horizontal="left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22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1" fontId="10" fillId="0" borderId="11" xfId="0" applyNumberFormat="1" applyFont="1" applyFill="1" applyBorder="1" applyAlignment="1">
      <alignment horizontal="center" vertical="center" wrapText="1"/>
    </xf>
    <xf numFmtId="1" fontId="10" fillId="0" borderId="12" xfId="0" applyNumberFormat="1" applyFont="1" applyFill="1" applyBorder="1" applyAlignment="1">
      <alignment horizontal="center" vertical="center"/>
    </xf>
    <xf numFmtId="1" fontId="10" fillId="0" borderId="13" xfId="0" applyNumberFormat="1" applyFont="1" applyFill="1" applyBorder="1" applyAlignment="1">
      <alignment horizontal="center" vertical="center"/>
    </xf>
    <xf numFmtId="1" fontId="10" fillId="0" borderId="15" xfId="0" applyNumberFormat="1" applyFont="1" applyFill="1" applyBorder="1" applyAlignment="1">
      <alignment horizontal="center" vertical="center"/>
    </xf>
    <xf numFmtId="1" fontId="10" fillId="0" borderId="10" xfId="0" applyNumberFormat="1" applyFont="1" applyFill="1" applyBorder="1" applyAlignment="1">
      <alignment horizontal="center" vertical="center"/>
    </xf>
    <xf numFmtId="1" fontId="10" fillId="0" borderId="16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2" fillId="0" borderId="0" xfId="2" applyFont="1" applyFill="1" applyAlignment="1">
      <alignment horizontal="left" vertical="top"/>
    </xf>
    <xf numFmtId="0" fontId="21" fillId="0" borderId="25" xfId="2" applyFill="1" applyBorder="1" applyAlignment="1">
      <alignment horizontal="center" vertical="center" wrapText="1"/>
    </xf>
    <xf numFmtId="0" fontId="21" fillId="0" borderId="2" xfId="2" applyFill="1" applyBorder="1" applyAlignment="1">
      <alignment horizontal="center" vertical="center" wrapText="1"/>
    </xf>
    <xf numFmtId="0" fontId="21" fillId="0" borderId="26" xfId="2" applyFill="1" applyBorder="1" applyAlignment="1">
      <alignment horizontal="center" vertical="center" wrapText="1"/>
    </xf>
    <xf numFmtId="0" fontId="21" fillId="0" borderId="27" xfId="2" applyFill="1" applyBorder="1" applyAlignment="1">
      <alignment horizontal="center" vertical="center" textRotation="90" wrapText="1"/>
    </xf>
    <xf numFmtId="0" fontId="21" fillId="0" borderId="31" xfId="2" applyFill="1" applyBorder="1" applyAlignment="1">
      <alignment horizontal="center" vertical="center" textRotation="90" wrapText="1"/>
    </xf>
    <xf numFmtId="0" fontId="21" fillId="0" borderId="28" xfId="2" applyFill="1" applyBorder="1" applyAlignment="1">
      <alignment horizontal="center" vertical="center" wrapText="1"/>
    </xf>
    <xf numFmtId="0" fontId="21" fillId="0" borderId="29" xfId="2" applyFill="1" applyBorder="1" applyAlignment="1">
      <alignment horizontal="center" vertical="center" wrapText="1"/>
    </xf>
    <xf numFmtId="0" fontId="21" fillId="0" borderId="30" xfId="2" applyFill="1" applyBorder="1" applyAlignment="1">
      <alignment horizontal="center" vertical="center" wrapText="1"/>
    </xf>
    <xf numFmtId="0" fontId="21" fillId="0" borderId="32" xfId="2" applyFill="1" applyBorder="1" applyAlignment="1">
      <alignment horizontal="center" vertical="center" wrapText="1"/>
    </xf>
    <xf numFmtId="0" fontId="21" fillId="0" borderId="33" xfId="2" applyFill="1" applyBorder="1" applyAlignment="1">
      <alignment horizontal="center" vertical="center" wrapText="1"/>
    </xf>
    <xf numFmtId="0" fontId="21" fillId="0" borderId="34" xfId="2" applyFill="1" applyBorder="1" applyAlignment="1">
      <alignment horizontal="center" vertical="center" wrapText="1"/>
    </xf>
    <xf numFmtId="0" fontId="23" fillId="0" borderId="5" xfId="2" applyFont="1" applyFill="1" applyBorder="1" applyAlignment="1">
      <alignment horizontal="center"/>
    </xf>
    <xf numFmtId="0" fontId="21" fillId="0" borderId="5" xfId="2" applyFill="1" applyBorder="1" applyAlignment="1">
      <alignment horizontal="center"/>
    </xf>
    <xf numFmtId="0" fontId="21" fillId="0" borderId="0" xfId="2" applyFill="1" applyAlignment="1">
      <alignment horizontal="center"/>
    </xf>
    <xf numFmtId="0" fontId="21" fillId="0" borderId="30" xfId="2" applyFill="1" applyBorder="1" applyAlignment="1">
      <alignment horizontal="center" vertical="center" textRotation="90" wrapText="1"/>
    </xf>
    <xf numFmtId="0" fontId="21" fillId="0" borderId="35" xfId="2" applyFill="1" applyBorder="1" applyAlignment="1">
      <alignment horizontal="center" vertical="center" textRotation="90" wrapText="1"/>
    </xf>
    <xf numFmtId="0" fontId="21" fillId="0" borderId="8" xfId="2" applyFill="1" applyBorder="1" applyAlignment="1">
      <alignment horizontal="left" vertical="top" wrapText="1"/>
    </xf>
    <xf numFmtId="0" fontId="21" fillId="0" borderId="37" xfId="2" applyFill="1" applyBorder="1" applyAlignment="1">
      <alignment horizontal="left" vertical="top" wrapText="1"/>
    </xf>
    <xf numFmtId="0" fontId="21" fillId="0" borderId="38" xfId="2" applyFill="1" applyBorder="1" applyAlignment="1">
      <alignment horizontal="left" vertical="top" wrapText="1"/>
    </xf>
    <xf numFmtId="0" fontId="26" fillId="0" borderId="8" xfId="2" applyFont="1" applyFill="1" applyBorder="1" applyAlignment="1">
      <alignment horizontal="left" vertical="top" wrapText="1"/>
    </xf>
    <xf numFmtId="0" fontId="44" fillId="0" borderId="0" xfId="0" applyFont="1" applyFill="1" applyAlignment="1">
      <alignment horizontal="center"/>
    </xf>
    <xf numFmtId="0" fontId="37" fillId="0" borderId="29" xfId="2" applyFont="1" applyFill="1" applyBorder="1" applyAlignment="1">
      <alignment horizontal="center" vertical="center"/>
    </xf>
    <xf numFmtId="0" fontId="38" fillId="0" borderId="29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left" vertical="top" wrapText="1"/>
    </xf>
    <xf numFmtId="0" fontId="21" fillId="0" borderId="0" xfId="2" applyFill="1" applyAlignment="1">
      <alignment horizontal="left" vertical="top" wrapText="1"/>
    </xf>
    <xf numFmtId="0" fontId="21" fillId="0" borderId="0" xfId="2" applyFill="1"/>
    <xf numFmtId="0" fontId="3" fillId="0" borderId="33" xfId="2" applyFont="1" applyFill="1" applyBorder="1" applyAlignment="1">
      <alignment horizontal="center" vertical="center" wrapText="1"/>
    </xf>
    <xf numFmtId="0" fontId="21" fillId="0" borderId="33" xfId="2" applyFill="1" applyBorder="1" applyAlignment="1">
      <alignment horizontal="left" vertical="top" wrapText="1"/>
    </xf>
    <xf numFmtId="0" fontId="28" fillId="0" borderId="0" xfId="3" applyFont="1" applyAlignment="1">
      <alignment horizontal="center"/>
    </xf>
    <xf numFmtId="0" fontId="41" fillId="0" borderId="0" xfId="2" applyFont="1" applyFill="1" applyAlignment="1">
      <alignment horizontal="center" vertical="center"/>
    </xf>
    <xf numFmtId="0" fontId="40" fillId="0" borderId="0" xfId="2" applyFont="1" applyFill="1"/>
    <xf numFmtId="0" fontId="42" fillId="2" borderId="4" xfId="2" applyFont="1" applyFill="1" applyBorder="1" applyAlignment="1">
      <alignment horizontal="center" vertical="center" wrapText="1"/>
    </xf>
    <xf numFmtId="0" fontId="41" fillId="0" borderId="0" xfId="2" applyFont="1" applyFill="1" applyAlignment="1">
      <alignment horizontal="center" vertical="center" wrapText="1"/>
    </xf>
    <xf numFmtId="0" fontId="43" fillId="2" borderId="4" xfId="2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4"/>
    <cellStyle name="Обычный 3" xfId="3"/>
    <cellStyle name="Обычный 4" xfId="2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N764"/>
  <sheetViews>
    <sheetView tabSelected="1" zoomScaleNormal="100" zoomScaleSheetLayoutView="80" workbookViewId="0">
      <selection activeCell="D26" sqref="D26:F26"/>
    </sheetView>
  </sheetViews>
  <sheetFormatPr defaultColWidth="9.140625" defaultRowHeight="14.25"/>
  <cols>
    <col min="1" max="1" width="9.140625" style="69"/>
    <col min="2" max="2" width="23.42578125" style="69" customWidth="1"/>
    <col min="3" max="4" width="25" style="69" customWidth="1"/>
    <col min="5" max="5" width="8.5703125" style="69" customWidth="1"/>
    <col min="6" max="6" width="12.140625" style="69" customWidth="1"/>
    <col min="7" max="16384" width="9.140625" style="68"/>
  </cols>
  <sheetData>
    <row r="1" spans="1:14" ht="34.5" customHeigh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48.75" customHeight="1" thickBot="1">
      <c r="B2" s="122" t="s">
        <v>1</v>
      </c>
      <c r="C2" s="122"/>
      <c r="D2" s="122"/>
      <c r="E2" s="70">
        <v>2021</v>
      </c>
      <c r="F2" s="71" t="s">
        <v>2</v>
      </c>
      <c r="G2" s="72"/>
      <c r="H2" s="72"/>
      <c r="I2" s="72"/>
      <c r="J2" s="72"/>
      <c r="K2" s="72"/>
      <c r="L2" s="72"/>
      <c r="M2" s="73"/>
      <c r="N2" s="69"/>
    </row>
    <row r="3" spans="1:14" ht="22.5" customHeight="1" thickTop="1" thickBot="1">
      <c r="B3" s="123" t="s">
        <v>3</v>
      </c>
      <c r="C3" s="124"/>
      <c r="D3" s="124"/>
      <c r="E3" s="124"/>
      <c r="F3" s="124"/>
      <c r="G3" s="97"/>
      <c r="H3" s="97"/>
      <c r="I3" s="74"/>
      <c r="J3" s="74"/>
      <c r="K3" s="74"/>
      <c r="L3" s="69"/>
      <c r="M3" s="69"/>
      <c r="N3" s="69"/>
    </row>
    <row r="4" spans="1:14" ht="24.75" customHeight="1" thickBot="1">
      <c r="B4" s="125" t="s">
        <v>4</v>
      </c>
      <c r="C4" s="125"/>
      <c r="D4" s="125"/>
      <c r="E4" s="125"/>
      <c r="F4" s="125"/>
      <c r="G4" s="75"/>
      <c r="H4" s="75"/>
      <c r="I4" s="75"/>
      <c r="J4" s="75"/>
      <c r="K4" s="75"/>
      <c r="L4" s="69"/>
      <c r="M4" s="69"/>
      <c r="N4" s="69"/>
    </row>
    <row r="5" spans="1:14" ht="14.25" hidden="1" customHeight="1">
      <c r="B5" s="126"/>
      <c r="C5" s="126"/>
      <c r="D5" s="127"/>
      <c r="G5" s="69"/>
      <c r="H5" s="69"/>
      <c r="I5" s="69"/>
      <c r="J5" s="69"/>
      <c r="K5" s="69"/>
      <c r="L5" s="69"/>
      <c r="M5" s="69"/>
      <c r="N5" s="69"/>
    </row>
    <row r="6" spans="1:14" ht="66.75" customHeight="1">
      <c r="B6" s="112" t="s">
        <v>5</v>
      </c>
      <c r="C6" s="112" t="s">
        <v>6</v>
      </c>
      <c r="D6" s="128" t="s">
        <v>7</v>
      </c>
      <c r="E6" s="128"/>
      <c r="F6" s="128"/>
      <c r="G6" s="69"/>
      <c r="H6" s="69"/>
      <c r="I6" s="69"/>
      <c r="J6" s="69"/>
      <c r="K6" s="69"/>
      <c r="L6" s="69"/>
      <c r="M6" s="69"/>
      <c r="N6" s="69"/>
    </row>
    <row r="7" spans="1:14" ht="14.45" customHeight="1">
      <c r="B7" s="113">
        <v>1</v>
      </c>
      <c r="C7" s="113">
        <v>2</v>
      </c>
      <c r="D7" s="129">
        <v>3</v>
      </c>
      <c r="E7" s="129"/>
      <c r="F7" s="129"/>
      <c r="G7" s="69"/>
      <c r="H7" s="69"/>
      <c r="I7" s="69"/>
      <c r="J7" s="69"/>
      <c r="K7" s="69"/>
      <c r="L7" s="69"/>
      <c r="M7" s="69"/>
      <c r="N7" s="69"/>
    </row>
    <row r="8" spans="1:14" ht="15" customHeight="1">
      <c r="B8" s="114">
        <v>1</v>
      </c>
      <c r="C8" s="115">
        <v>0</v>
      </c>
      <c r="D8" s="130">
        <v>279</v>
      </c>
      <c r="E8" s="131"/>
      <c r="F8" s="131"/>
      <c r="G8" s="69"/>
      <c r="H8" s="69"/>
      <c r="I8" s="69"/>
      <c r="J8" s="69"/>
      <c r="K8" s="69"/>
      <c r="L8" s="69"/>
      <c r="M8" s="69"/>
      <c r="N8" s="69"/>
    </row>
    <row r="9" spans="1:14" ht="15" customHeight="1">
      <c r="B9" s="114">
        <v>2</v>
      </c>
      <c r="C9" s="115">
        <v>0</v>
      </c>
      <c r="D9" s="130">
        <v>279</v>
      </c>
      <c r="E9" s="131"/>
      <c r="F9" s="131"/>
      <c r="G9" s="69"/>
      <c r="H9" s="69"/>
      <c r="I9" s="69"/>
      <c r="J9" s="69"/>
      <c r="K9" s="69"/>
      <c r="L9" s="69"/>
      <c r="M9" s="69"/>
      <c r="N9" s="69"/>
    </row>
    <row r="10" spans="1:14" ht="15" customHeight="1">
      <c r="B10" s="114">
        <v>3</v>
      </c>
      <c r="C10" s="115">
        <v>0</v>
      </c>
      <c r="D10" s="130">
        <v>279</v>
      </c>
      <c r="E10" s="131"/>
      <c r="F10" s="131"/>
      <c r="G10" s="69"/>
      <c r="H10" s="69"/>
      <c r="I10" s="69"/>
      <c r="J10" s="69"/>
      <c r="K10" s="69"/>
      <c r="L10" s="69"/>
      <c r="M10" s="69"/>
      <c r="N10" s="69"/>
    </row>
    <row r="11" spans="1:14" ht="15" customHeight="1">
      <c r="B11" s="114">
        <v>4</v>
      </c>
      <c r="C11" s="115">
        <v>0</v>
      </c>
      <c r="D11" s="130">
        <v>279</v>
      </c>
      <c r="E11" s="131"/>
      <c r="F11" s="131"/>
      <c r="G11" s="69"/>
      <c r="H11" s="69"/>
      <c r="I11" s="69"/>
      <c r="J11" s="69"/>
      <c r="K11" s="69"/>
      <c r="L11" s="69"/>
      <c r="M11" s="69"/>
      <c r="N11" s="69"/>
    </row>
    <row r="12" spans="1:14" ht="15" customHeight="1">
      <c r="B12" s="114">
        <v>5</v>
      </c>
      <c r="C12" s="115">
        <v>0</v>
      </c>
      <c r="D12" s="130">
        <v>297</v>
      </c>
      <c r="E12" s="131"/>
      <c r="F12" s="131"/>
      <c r="G12" s="69"/>
      <c r="H12" s="69"/>
      <c r="I12" s="69"/>
      <c r="J12" s="69"/>
      <c r="K12" s="69"/>
      <c r="L12" s="69"/>
      <c r="M12" s="69"/>
      <c r="N12" s="69"/>
    </row>
    <row r="13" spans="1:14" ht="15" customHeight="1">
      <c r="B13" s="114">
        <v>6</v>
      </c>
      <c r="C13" s="115">
        <v>0</v>
      </c>
      <c r="D13" s="130">
        <v>297</v>
      </c>
      <c r="E13" s="131"/>
      <c r="F13" s="131"/>
      <c r="G13" s="69"/>
      <c r="H13" s="69"/>
      <c r="I13" s="69"/>
      <c r="J13" s="69"/>
      <c r="K13" s="69"/>
      <c r="L13" s="69"/>
      <c r="M13" s="69"/>
      <c r="N13" s="69"/>
    </row>
    <row r="14" spans="1:14" ht="15" customHeight="1">
      <c r="B14" s="114">
        <v>7</v>
      </c>
      <c r="C14" s="115">
        <v>0</v>
      </c>
      <c r="D14" s="130">
        <v>297</v>
      </c>
      <c r="E14" s="131"/>
      <c r="F14" s="131"/>
      <c r="G14" s="69"/>
      <c r="H14" s="69"/>
      <c r="I14" s="69"/>
      <c r="J14" s="69"/>
      <c r="K14" s="69"/>
      <c r="L14" s="69"/>
      <c r="M14" s="69"/>
      <c r="N14" s="69"/>
    </row>
    <row r="15" spans="1:14" ht="15" customHeight="1">
      <c r="B15" s="114">
        <v>8</v>
      </c>
      <c r="C15" s="115">
        <v>0</v>
      </c>
      <c r="D15" s="130">
        <v>297</v>
      </c>
      <c r="E15" s="131"/>
      <c r="F15" s="131"/>
      <c r="G15" s="69"/>
      <c r="H15" s="69"/>
      <c r="I15" s="69"/>
      <c r="J15" s="69"/>
      <c r="K15" s="69"/>
      <c r="L15" s="69"/>
      <c r="M15" s="69"/>
      <c r="N15" s="69"/>
    </row>
    <row r="16" spans="1:14" ht="15" customHeight="1">
      <c r="B16" s="114">
        <v>9</v>
      </c>
      <c r="C16" s="115">
        <v>0</v>
      </c>
      <c r="D16" s="130">
        <v>297</v>
      </c>
      <c r="E16" s="131"/>
      <c r="F16" s="131"/>
      <c r="G16" s="69"/>
      <c r="H16" s="69"/>
      <c r="I16" s="69"/>
      <c r="J16" s="69"/>
      <c r="K16" s="69"/>
      <c r="L16" s="69"/>
      <c r="M16" s="69"/>
      <c r="N16" s="69"/>
    </row>
    <row r="17" spans="1:14" ht="15" customHeight="1">
      <c r="B17" s="114">
        <v>10</v>
      </c>
      <c r="C17" s="115">
        <v>0</v>
      </c>
      <c r="D17" s="130">
        <v>297</v>
      </c>
      <c r="E17" s="131"/>
      <c r="F17" s="131"/>
      <c r="G17" s="69"/>
      <c r="H17" s="69"/>
      <c r="I17" s="69"/>
      <c r="J17" s="69"/>
      <c r="K17" s="69"/>
      <c r="L17" s="69"/>
      <c r="M17" s="69"/>
      <c r="N17" s="69"/>
    </row>
    <row r="18" spans="1:14" ht="15" customHeight="1">
      <c r="B18" s="114">
        <v>11</v>
      </c>
      <c r="C18" s="115">
        <v>0</v>
      </c>
      <c r="D18" s="130">
        <v>297</v>
      </c>
      <c r="E18" s="131"/>
      <c r="F18" s="131"/>
      <c r="G18" s="69"/>
      <c r="H18" s="69"/>
      <c r="I18" s="69"/>
      <c r="J18" s="69"/>
      <c r="K18" s="69"/>
      <c r="L18" s="69"/>
      <c r="M18" s="69"/>
      <c r="N18" s="69"/>
    </row>
    <row r="19" spans="1:14" ht="15" customHeight="1">
      <c r="B19" s="114">
        <v>12</v>
      </c>
      <c r="C19" s="115">
        <v>0</v>
      </c>
      <c r="D19" s="130">
        <v>297</v>
      </c>
      <c r="E19" s="131"/>
      <c r="F19" s="131"/>
      <c r="G19" s="69"/>
      <c r="H19" s="69"/>
      <c r="I19" s="69"/>
      <c r="J19" s="69"/>
      <c r="K19" s="69"/>
      <c r="L19" s="69"/>
      <c r="M19" s="69"/>
      <c r="N19" s="69"/>
    </row>
    <row r="20" spans="1:14" ht="15.75" customHeight="1">
      <c r="D20" s="133"/>
      <c r="E20" s="133"/>
      <c r="F20" s="133"/>
      <c r="G20" s="69"/>
      <c r="H20" s="69"/>
      <c r="I20" s="69"/>
      <c r="J20" s="69"/>
      <c r="K20" s="69"/>
      <c r="L20" s="69"/>
      <c r="M20" s="69"/>
      <c r="N20" s="69"/>
    </row>
    <row r="21" spans="1:14" ht="14.45" customHeight="1">
      <c r="D21" s="133"/>
      <c r="E21" s="133"/>
      <c r="F21" s="133"/>
      <c r="G21" s="69"/>
      <c r="H21" s="69"/>
      <c r="I21" s="69"/>
      <c r="J21" s="69"/>
      <c r="K21" s="69"/>
      <c r="L21" s="69"/>
      <c r="M21" s="69"/>
      <c r="N21" s="69"/>
    </row>
    <row r="22" spans="1:14" s="76" customFormat="1" ht="14.45" customHeight="1">
      <c r="A22" s="66"/>
      <c r="B22" s="66" t="s">
        <v>52</v>
      </c>
      <c r="D22" s="132" t="s">
        <v>489</v>
      </c>
      <c r="E22" s="132"/>
      <c r="F22" s="132"/>
      <c r="G22" s="66"/>
      <c r="H22" s="66"/>
      <c r="I22" s="66"/>
      <c r="J22" s="66"/>
      <c r="K22" s="66"/>
      <c r="L22" s="66"/>
      <c r="M22" s="66"/>
      <c r="N22" s="66"/>
    </row>
    <row r="23" spans="1:14" s="76" customFormat="1" ht="14.45" customHeight="1">
      <c r="A23" s="66"/>
      <c r="B23" s="66"/>
      <c r="D23" s="80"/>
      <c r="E23" s="80"/>
      <c r="F23" s="80"/>
      <c r="G23" s="66"/>
      <c r="H23" s="66"/>
      <c r="I23" s="66"/>
      <c r="J23" s="66"/>
      <c r="K23" s="66"/>
      <c r="L23" s="66"/>
      <c r="M23" s="66"/>
      <c r="N23" s="66"/>
    </row>
    <row r="24" spans="1:14" ht="14.45" customHeight="1">
      <c r="D24" s="133"/>
      <c r="E24" s="133"/>
      <c r="F24" s="133"/>
      <c r="G24" s="69"/>
      <c r="H24" s="69"/>
      <c r="I24" s="69"/>
      <c r="J24" s="69"/>
      <c r="K24" s="69"/>
      <c r="L24" s="69"/>
      <c r="M24" s="69"/>
      <c r="N24" s="69"/>
    </row>
    <row r="25" spans="1:14" s="76" customFormat="1" ht="14.45" customHeight="1">
      <c r="A25" s="66"/>
      <c r="B25" s="66" t="s">
        <v>444</v>
      </c>
      <c r="C25" s="66"/>
      <c r="D25" s="132" t="s">
        <v>490</v>
      </c>
      <c r="E25" s="132"/>
      <c r="F25" s="132"/>
      <c r="G25" s="66"/>
      <c r="H25" s="66"/>
      <c r="I25" s="66"/>
      <c r="J25" s="66"/>
      <c r="K25" s="66"/>
      <c r="L25" s="66"/>
      <c r="M25" s="66"/>
      <c r="N25" s="66"/>
    </row>
    <row r="26" spans="1:14" ht="14.45" customHeight="1">
      <c r="D26" s="133"/>
      <c r="E26" s="133"/>
      <c r="F26" s="133"/>
      <c r="G26" s="69"/>
      <c r="H26" s="69"/>
      <c r="I26" s="69"/>
      <c r="J26" s="69"/>
      <c r="K26" s="69"/>
      <c r="L26" s="69"/>
      <c r="M26" s="69"/>
      <c r="N26" s="69"/>
    </row>
    <row r="28" spans="1:14" s="76" customFormat="1" ht="14.45" customHeight="1">
      <c r="A28" s="66"/>
      <c r="B28" s="66" t="s">
        <v>472</v>
      </c>
      <c r="C28" s="66"/>
      <c r="D28" s="132" t="s">
        <v>491</v>
      </c>
      <c r="E28" s="132"/>
      <c r="F28" s="132"/>
      <c r="G28" s="66"/>
      <c r="H28" s="66"/>
      <c r="I28" s="66"/>
      <c r="J28" s="66"/>
      <c r="K28" s="66"/>
      <c r="L28" s="66"/>
      <c r="M28" s="66"/>
      <c r="N28" s="66"/>
    </row>
    <row r="29" spans="1:14" ht="14.45" customHeight="1">
      <c r="D29" s="133"/>
      <c r="E29" s="133"/>
      <c r="F29" s="133"/>
      <c r="G29" s="69"/>
      <c r="H29" s="69"/>
      <c r="I29" s="69"/>
      <c r="J29" s="69"/>
      <c r="K29" s="69"/>
      <c r="L29" s="69"/>
      <c r="M29" s="69"/>
      <c r="N29" s="69"/>
    </row>
    <row r="30" spans="1:14" ht="14.45" customHeight="1">
      <c r="D30" s="133"/>
      <c r="E30" s="133"/>
      <c r="F30" s="133"/>
    </row>
    <row r="31" spans="1:14" ht="14.45" customHeight="1">
      <c r="D31" s="133"/>
      <c r="E31" s="133"/>
      <c r="F31" s="133"/>
    </row>
    <row r="32" spans="1:14" ht="14.45" customHeight="1">
      <c r="D32" s="133"/>
      <c r="E32" s="133"/>
      <c r="F32" s="133"/>
    </row>
    <row r="33" spans="1:6" ht="14.45" customHeight="1">
      <c r="D33" s="133"/>
      <c r="E33" s="133"/>
      <c r="F33" s="133"/>
    </row>
    <row r="34" spans="1:6">
      <c r="A34" s="68"/>
      <c r="B34" s="68"/>
      <c r="C34" s="68"/>
      <c r="D34" s="133"/>
      <c r="E34" s="133"/>
      <c r="F34" s="133"/>
    </row>
    <row r="35" spans="1:6">
      <c r="A35" s="68"/>
      <c r="B35" s="68"/>
      <c r="C35" s="68"/>
      <c r="D35" s="133"/>
      <c r="E35" s="133"/>
      <c r="F35" s="133"/>
    </row>
    <row r="36" spans="1:6">
      <c r="A36" s="68"/>
      <c r="B36" s="68"/>
      <c r="C36" s="68"/>
      <c r="D36" s="133"/>
      <c r="E36" s="133"/>
      <c r="F36" s="133"/>
    </row>
    <row r="37" spans="1:6">
      <c r="A37" s="68"/>
      <c r="B37" s="68"/>
      <c r="C37" s="68"/>
      <c r="D37" s="133"/>
      <c r="E37" s="133"/>
      <c r="F37" s="133"/>
    </row>
    <row r="38" spans="1:6">
      <c r="A38" s="68"/>
      <c r="B38" s="68"/>
      <c r="C38" s="68"/>
      <c r="D38" s="133"/>
      <c r="E38" s="133"/>
      <c r="F38" s="133"/>
    </row>
    <row r="39" spans="1:6">
      <c r="A39" s="68"/>
      <c r="B39" s="68"/>
      <c r="C39" s="68"/>
      <c r="D39" s="133"/>
      <c r="E39" s="133"/>
      <c r="F39" s="133"/>
    </row>
    <row r="40" spans="1:6">
      <c r="A40" s="68"/>
      <c r="B40" s="68"/>
      <c r="C40" s="68"/>
      <c r="D40" s="133"/>
      <c r="E40" s="133"/>
      <c r="F40" s="133"/>
    </row>
    <row r="41" spans="1:6">
      <c r="A41" s="68"/>
      <c r="B41" s="68"/>
      <c r="C41" s="68"/>
      <c r="D41" s="133"/>
      <c r="E41" s="133"/>
      <c r="F41" s="133"/>
    </row>
    <row r="42" spans="1:6">
      <c r="A42" s="68"/>
      <c r="B42" s="68"/>
      <c r="C42" s="68"/>
      <c r="D42" s="133"/>
      <c r="E42" s="133"/>
      <c r="F42" s="133"/>
    </row>
    <row r="43" spans="1:6">
      <c r="A43" s="68"/>
      <c r="B43" s="68"/>
      <c r="C43" s="68"/>
      <c r="D43" s="133"/>
      <c r="E43" s="133"/>
      <c r="F43" s="133"/>
    </row>
    <row r="44" spans="1:6">
      <c r="A44" s="68"/>
      <c r="B44" s="68"/>
      <c r="C44" s="68"/>
      <c r="D44" s="133"/>
      <c r="E44" s="133"/>
      <c r="F44" s="133"/>
    </row>
    <row r="45" spans="1:6">
      <c r="A45" s="68"/>
      <c r="B45" s="68"/>
      <c r="C45" s="68"/>
      <c r="D45" s="133"/>
      <c r="E45" s="133"/>
      <c r="F45" s="133"/>
    </row>
    <row r="46" spans="1:6">
      <c r="A46" s="68"/>
      <c r="B46" s="68"/>
      <c r="C46" s="68"/>
      <c r="D46" s="133"/>
      <c r="E46" s="133"/>
      <c r="F46" s="133"/>
    </row>
    <row r="47" spans="1:6">
      <c r="A47" s="68"/>
      <c r="B47" s="68"/>
      <c r="C47" s="68"/>
      <c r="D47" s="133"/>
      <c r="E47" s="133"/>
      <c r="F47" s="133"/>
    </row>
    <row r="48" spans="1:6">
      <c r="A48" s="68"/>
      <c r="B48" s="68"/>
      <c r="C48" s="68"/>
      <c r="D48" s="133"/>
      <c r="E48" s="133"/>
      <c r="F48" s="133"/>
    </row>
    <row r="49" spans="1:6">
      <c r="A49" s="68"/>
      <c r="B49" s="68"/>
      <c r="C49" s="68"/>
      <c r="D49" s="133"/>
      <c r="E49" s="133"/>
      <c r="F49" s="133"/>
    </row>
    <row r="50" spans="1:6">
      <c r="A50" s="68"/>
      <c r="B50" s="68"/>
      <c r="C50" s="68"/>
      <c r="D50" s="133"/>
      <c r="E50" s="133"/>
      <c r="F50" s="133"/>
    </row>
    <row r="51" spans="1:6">
      <c r="A51" s="68"/>
      <c r="B51" s="68"/>
      <c r="C51" s="68"/>
      <c r="D51" s="133"/>
      <c r="E51" s="133"/>
      <c r="F51" s="133"/>
    </row>
    <row r="52" spans="1:6">
      <c r="A52" s="68"/>
      <c r="B52" s="68"/>
      <c r="C52" s="68"/>
      <c r="D52" s="133"/>
      <c r="E52" s="133"/>
      <c r="F52" s="133"/>
    </row>
    <row r="53" spans="1:6">
      <c r="A53" s="68"/>
      <c r="B53" s="68"/>
      <c r="C53" s="68"/>
      <c r="D53" s="133"/>
      <c r="E53" s="133"/>
      <c r="F53" s="133"/>
    </row>
    <row r="54" spans="1:6">
      <c r="A54" s="68"/>
      <c r="B54" s="68"/>
      <c r="C54" s="68"/>
      <c r="D54" s="133"/>
      <c r="E54" s="133"/>
      <c r="F54" s="133"/>
    </row>
    <row r="55" spans="1:6">
      <c r="A55" s="68"/>
      <c r="B55" s="68"/>
      <c r="C55" s="68"/>
      <c r="D55" s="133"/>
      <c r="E55" s="133"/>
      <c r="F55" s="133"/>
    </row>
    <row r="56" spans="1:6">
      <c r="A56" s="68"/>
      <c r="B56" s="68"/>
      <c r="C56" s="68"/>
      <c r="D56" s="133"/>
      <c r="E56" s="133"/>
      <c r="F56" s="133"/>
    </row>
    <row r="57" spans="1:6">
      <c r="A57" s="68"/>
      <c r="B57" s="68"/>
      <c r="C57" s="68"/>
      <c r="D57" s="133"/>
      <c r="E57" s="133"/>
      <c r="F57" s="133"/>
    </row>
    <row r="58" spans="1:6">
      <c r="A58" s="68"/>
      <c r="B58" s="68"/>
      <c r="C58" s="68"/>
      <c r="D58" s="133"/>
      <c r="E58" s="133"/>
      <c r="F58" s="133"/>
    </row>
    <row r="59" spans="1:6">
      <c r="A59" s="68"/>
      <c r="B59" s="68"/>
      <c r="C59" s="68"/>
      <c r="D59" s="133"/>
      <c r="E59" s="133"/>
      <c r="F59" s="133"/>
    </row>
    <row r="60" spans="1:6">
      <c r="A60" s="68"/>
      <c r="B60" s="68"/>
      <c r="C60" s="68"/>
      <c r="D60" s="133"/>
      <c r="E60" s="133"/>
      <c r="F60" s="133"/>
    </row>
    <row r="61" spans="1:6">
      <c r="A61" s="68"/>
      <c r="B61" s="68"/>
      <c r="C61" s="68"/>
      <c r="D61" s="133"/>
      <c r="E61" s="133"/>
      <c r="F61" s="133"/>
    </row>
    <row r="62" spans="1:6">
      <c r="A62" s="68"/>
      <c r="B62" s="68"/>
      <c r="C62" s="68"/>
      <c r="D62" s="133"/>
      <c r="E62" s="133"/>
      <c r="F62" s="133"/>
    </row>
    <row r="63" spans="1:6">
      <c r="A63" s="68"/>
      <c r="B63" s="68"/>
      <c r="C63" s="68"/>
      <c r="D63" s="133"/>
      <c r="E63" s="133"/>
      <c r="F63" s="133"/>
    </row>
    <row r="64" spans="1:6">
      <c r="A64" s="68"/>
      <c r="B64" s="68"/>
      <c r="C64" s="68"/>
      <c r="D64" s="133"/>
      <c r="E64" s="133"/>
      <c r="F64" s="133"/>
    </row>
    <row r="65" spans="1:6">
      <c r="A65" s="68"/>
      <c r="B65" s="68"/>
      <c r="C65" s="68"/>
      <c r="D65" s="133"/>
      <c r="E65" s="133"/>
      <c r="F65" s="133"/>
    </row>
    <row r="66" spans="1:6">
      <c r="A66" s="68"/>
      <c r="B66" s="68"/>
      <c r="C66" s="68"/>
      <c r="D66" s="133"/>
      <c r="E66" s="133"/>
      <c r="F66" s="133"/>
    </row>
    <row r="67" spans="1:6">
      <c r="A67" s="68"/>
      <c r="B67" s="68"/>
      <c r="C67" s="68"/>
      <c r="D67" s="133"/>
      <c r="E67" s="133"/>
      <c r="F67" s="133"/>
    </row>
    <row r="68" spans="1:6">
      <c r="A68" s="68"/>
      <c r="B68" s="68"/>
      <c r="C68" s="68"/>
      <c r="D68" s="133"/>
      <c r="E68" s="133"/>
      <c r="F68" s="133"/>
    </row>
    <row r="69" spans="1:6">
      <c r="A69" s="68"/>
      <c r="B69" s="68"/>
      <c r="C69" s="68"/>
      <c r="D69" s="133"/>
      <c r="E69" s="133"/>
      <c r="F69" s="133"/>
    </row>
    <row r="70" spans="1:6">
      <c r="A70" s="68"/>
      <c r="B70" s="68"/>
      <c r="C70" s="68"/>
      <c r="D70" s="133"/>
      <c r="E70" s="133"/>
      <c r="F70" s="133"/>
    </row>
    <row r="71" spans="1:6">
      <c r="A71" s="68"/>
      <c r="B71" s="68"/>
      <c r="C71" s="68"/>
      <c r="D71" s="133"/>
      <c r="E71" s="133"/>
      <c r="F71" s="133"/>
    </row>
    <row r="72" spans="1:6">
      <c r="A72" s="68"/>
      <c r="B72" s="68"/>
      <c r="C72" s="68"/>
      <c r="D72" s="133"/>
      <c r="E72" s="133"/>
      <c r="F72" s="133"/>
    </row>
    <row r="73" spans="1:6">
      <c r="A73" s="68"/>
      <c r="B73" s="68"/>
      <c r="C73" s="68"/>
      <c r="D73" s="133"/>
      <c r="E73" s="133"/>
      <c r="F73" s="133"/>
    </row>
    <row r="74" spans="1:6">
      <c r="A74" s="68"/>
      <c r="B74" s="68"/>
      <c r="C74" s="68"/>
      <c r="D74" s="133"/>
      <c r="E74" s="133"/>
      <c r="F74" s="133"/>
    </row>
    <row r="75" spans="1:6">
      <c r="A75" s="68"/>
      <c r="B75" s="68"/>
      <c r="C75" s="68"/>
      <c r="D75" s="133"/>
      <c r="E75" s="133"/>
      <c r="F75" s="133"/>
    </row>
    <row r="76" spans="1:6">
      <c r="A76" s="68"/>
      <c r="B76" s="68"/>
      <c r="C76" s="68"/>
      <c r="D76" s="133"/>
      <c r="E76" s="133"/>
      <c r="F76" s="133"/>
    </row>
    <row r="77" spans="1:6">
      <c r="A77" s="68"/>
      <c r="B77" s="68"/>
      <c r="C77" s="68"/>
      <c r="D77" s="133"/>
      <c r="E77" s="133"/>
      <c r="F77" s="133"/>
    </row>
    <row r="78" spans="1:6">
      <c r="A78" s="68"/>
      <c r="B78" s="68"/>
      <c r="C78" s="68"/>
      <c r="D78" s="133"/>
      <c r="E78" s="133"/>
      <c r="F78" s="133"/>
    </row>
    <row r="79" spans="1:6">
      <c r="A79" s="68"/>
      <c r="B79" s="68"/>
      <c r="C79" s="68"/>
      <c r="D79" s="133"/>
      <c r="E79" s="133"/>
      <c r="F79" s="133"/>
    </row>
    <row r="80" spans="1:6">
      <c r="A80" s="68"/>
      <c r="B80" s="68"/>
      <c r="C80" s="68"/>
      <c r="D80" s="133"/>
      <c r="E80" s="133"/>
      <c r="F80" s="133"/>
    </row>
    <row r="81" spans="1:6">
      <c r="A81" s="68"/>
      <c r="B81" s="68"/>
      <c r="C81" s="68"/>
      <c r="D81" s="133"/>
      <c r="E81" s="133"/>
      <c r="F81" s="133"/>
    </row>
    <row r="82" spans="1:6">
      <c r="A82" s="68"/>
      <c r="B82" s="68"/>
      <c r="C82" s="68"/>
      <c r="D82" s="133"/>
      <c r="E82" s="133"/>
      <c r="F82" s="133"/>
    </row>
    <row r="83" spans="1:6">
      <c r="A83" s="68"/>
      <c r="B83" s="68"/>
      <c r="C83" s="68"/>
      <c r="D83" s="133"/>
      <c r="E83" s="133"/>
      <c r="F83" s="133"/>
    </row>
    <row r="84" spans="1:6">
      <c r="A84" s="68"/>
      <c r="B84" s="68"/>
      <c r="C84" s="68"/>
      <c r="D84" s="133"/>
      <c r="E84" s="133"/>
      <c r="F84" s="133"/>
    </row>
    <row r="85" spans="1:6">
      <c r="A85" s="68"/>
      <c r="B85" s="68"/>
      <c r="C85" s="68"/>
      <c r="D85" s="133"/>
      <c r="E85" s="133"/>
      <c r="F85" s="133"/>
    </row>
    <row r="86" spans="1:6">
      <c r="A86" s="68"/>
      <c r="B86" s="68"/>
      <c r="C86" s="68"/>
      <c r="D86" s="133"/>
      <c r="E86" s="133"/>
      <c r="F86" s="133"/>
    </row>
    <row r="87" spans="1:6">
      <c r="A87" s="68"/>
      <c r="B87" s="68"/>
      <c r="C87" s="68"/>
      <c r="D87" s="133"/>
      <c r="E87" s="133"/>
      <c r="F87" s="133"/>
    </row>
    <row r="88" spans="1:6">
      <c r="A88" s="68"/>
      <c r="B88" s="68"/>
      <c r="C88" s="68"/>
      <c r="D88" s="133"/>
      <c r="E88" s="133"/>
      <c r="F88" s="133"/>
    </row>
    <row r="89" spans="1:6">
      <c r="A89" s="68"/>
      <c r="B89" s="68"/>
      <c r="C89" s="68"/>
      <c r="D89" s="133"/>
      <c r="E89" s="133"/>
      <c r="F89" s="133"/>
    </row>
    <row r="90" spans="1:6">
      <c r="A90" s="68"/>
      <c r="B90" s="68"/>
      <c r="C90" s="68"/>
      <c r="D90" s="133"/>
      <c r="E90" s="133"/>
      <c r="F90" s="133"/>
    </row>
    <row r="91" spans="1:6">
      <c r="A91" s="68"/>
      <c r="B91" s="68"/>
      <c r="C91" s="68"/>
      <c r="D91" s="133"/>
      <c r="E91" s="133"/>
      <c r="F91" s="133"/>
    </row>
    <row r="92" spans="1:6">
      <c r="A92" s="68"/>
      <c r="B92" s="68"/>
      <c r="C92" s="68"/>
      <c r="D92" s="133"/>
      <c r="E92" s="133"/>
      <c r="F92" s="133"/>
    </row>
    <row r="93" spans="1:6">
      <c r="A93" s="68"/>
      <c r="B93" s="68"/>
      <c r="C93" s="68"/>
      <c r="D93" s="133"/>
      <c r="E93" s="133"/>
      <c r="F93" s="133"/>
    </row>
    <row r="94" spans="1:6">
      <c r="A94" s="68"/>
      <c r="B94" s="68"/>
      <c r="C94" s="68"/>
      <c r="D94" s="133"/>
      <c r="E94" s="133"/>
      <c r="F94" s="133"/>
    </row>
    <row r="95" spans="1:6">
      <c r="A95" s="68"/>
      <c r="B95" s="68"/>
      <c r="C95" s="68"/>
      <c r="D95" s="133"/>
      <c r="E95" s="133"/>
      <c r="F95" s="133"/>
    </row>
    <row r="96" spans="1:6">
      <c r="A96" s="68"/>
      <c r="B96" s="68"/>
      <c r="C96" s="68"/>
      <c r="D96" s="133"/>
      <c r="E96" s="133"/>
      <c r="F96" s="133"/>
    </row>
    <row r="97" spans="1:6">
      <c r="A97" s="68"/>
      <c r="B97" s="68"/>
      <c r="C97" s="68"/>
      <c r="D97" s="133"/>
      <c r="E97" s="133"/>
      <c r="F97" s="133"/>
    </row>
    <row r="98" spans="1:6">
      <c r="A98" s="68"/>
      <c r="B98" s="68"/>
      <c r="C98" s="68"/>
      <c r="D98" s="133"/>
      <c r="E98" s="133"/>
      <c r="F98" s="133"/>
    </row>
    <row r="99" spans="1:6">
      <c r="A99" s="68"/>
      <c r="B99" s="68"/>
      <c r="C99" s="68"/>
      <c r="D99" s="133"/>
      <c r="E99" s="133"/>
      <c r="F99" s="133"/>
    </row>
    <row r="100" spans="1:6">
      <c r="A100" s="68"/>
      <c r="B100" s="68"/>
      <c r="C100" s="68"/>
      <c r="D100" s="133"/>
      <c r="E100" s="133"/>
      <c r="F100" s="133"/>
    </row>
    <row r="101" spans="1:6">
      <c r="A101" s="68"/>
      <c r="B101" s="68"/>
      <c r="C101" s="68"/>
      <c r="D101" s="133"/>
      <c r="E101" s="133"/>
      <c r="F101" s="133"/>
    </row>
    <row r="102" spans="1:6">
      <c r="A102" s="68"/>
      <c r="B102" s="68"/>
      <c r="C102" s="68"/>
      <c r="D102" s="133"/>
      <c r="E102" s="133"/>
      <c r="F102" s="133"/>
    </row>
    <row r="103" spans="1:6">
      <c r="A103" s="68"/>
      <c r="B103" s="68"/>
      <c r="C103" s="68"/>
      <c r="D103" s="133"/>
      <c r="E103" s="133"/>
      <c r="F103" s="133"/>
    </row>
    <row r="104" spans="1:6">
      <c r="A104" s="68"/>
      <c r="B104" s="68"/>
      <c r="C104" s="68"/>
      <c r="D104" s="133"/>
      <c r="E104" s="133"/>
      <c r="F104" s="133"/>
    </row>
    <row r="105" spans="1:6">
      <c r="A105" s="68"/>
      <c r="B105" s="68"/>
      <c r="C105" s="68"/>
      <c r="D105" s="133"/>
      <c r="E105" s="133"/>
      <c r="F105" s="133"/>
    </row>
    <row r="106" spans="1:6">
      <c r="A106" s="68"/>
      <c r="B106" s="68"/>
      <c r="C106" s="68"/>
      <c r="D106" s="133"/>
      <c r="E106" s="133"/>
      <c r="F106" s="133"/>
    </row>
    <row r="107" spans="1:6">
      <c r="A107" s="68"/>
      <c r="B107" s="68"/>
      <c r="C107" s="68"/>
      <c r="D107" s="133"/>
      <c r="E107" s="133"/>
      <c r="F107" s="133"/>
    </row>
    <row r="108" spans="1:6">
      <c r="A108" s="68"/>
      <c r="B108" s="68"/>
      <c r="C108" s="68"/>
      <c r="D108" s="133"/>
      <c r="E108" s="133"/>
      <c r="F108" s="133"/>
    </row>
    <row r="109" spans="1:6">
      <c r="A109" s="68"/>
      <c r="B109" s="68"/>
      <c r="C109" s="68"/>
      <c r="D109" s="133"/>
      <c r="E109" s="133"/>
      <c r="F109" s="133"/>
    </row>
    <row r="110" spans="1:6">
      <c r="A110" s="68"/>
      <c r="B110" s="68"/>
      <c r="C110" s="68"/>
      <c r="D110" s="133"/>
      <c r="E110" s="133"/>
      <c r="F110" s="133"/>
    </row>
    <row r="111" spans="1:6">
      <c r="A111" s="68"/>
      <c r="B111" s="68"/>
      <c r="C111" s="68"/>
      <c r="D111" s="133"/>
      <c r="E111" s="133"/>
      <c r="F111" s="133"/>
    </row>
    <row r="112" spans="1:6">
      <c r="A112" s="68"/>
      <c r="B112" s="68"/>
      <c r="C112" s="68"/>
      <c r="D112" s="133"/>
      <c r="E112" s="133"/>
      <c r="F112" s="133"/>
    </row>
    <row r="113" spans="1:6">
      <c r="A113" s="68"/>
      <c r="B113" s="68"/>
      <c r="C113" s="68"/>
      <c r="D113" s="133"/>
      <c r="E113" s="133"/>
      <c r="F113" s="133"/>
    </row>
    <row r="114" spans="1:6">
      <c r="A114" s="68"/>
      <c r="B114" s="68"/>
      <c r="C114" s="68"/>
      <c r="D114" s="133"/>
      <c r="E114" s="133"/>
      <c r="F114" s="133"/>
    </row>
    <row r="115" spans="1:6">
      <c r="A115" s="68"/>
      <c r="B115" s="68"/>
      <c r="C115" s="68"/>
      <c r="D115" s="133"/>
      <c r="E115" s="133"/>
      <c r="F115" s="133"/>
    </row>
    <row r="116" spans="1:6">
      <c r="A116" s="68"/>
      <c r="B116" s="68"/>
      <c r="C116" s="68"/>
      <c r="D116" s="133"/>
      <c r="E116" s="133"/>
      <c r="F116" s="133"/>
    </row>
    <row r="117" spans="1:6">
      <c r="A117" s="68"/>
      <c r="B117" s="68"/>
      <c r="C117" s="68"/>
      <c r="D117" s="133"/>
      <c r="E117" s="133"/>
      <c r="F117" s="133"/>
    </row>
    <row r="118" spans="1:6">
      <c r="A118" s="68"/>
      <c r="B118" s="68"/>
      <c r="C118" s="68"/>
      <c r="D118" s="133"/>
      <c r="E118" s="133"/>
      <c r="F118" s="133"/>
    </row>
    <row r="119" spans="1:6">
      <c r="A119" s="68"/>
      <c r="B119" s="68"/>
      <c r="C119" s="68"/>
      <c r="D119" s="133"/>
      <c r="E119" s="133"/>
      <c r="F119" s="133"/>
    </row>
    <row r="120" spans="1:6">
      <c r="A120" s="68"/>
      <c r="B120" s="68"/>
      <c r="C120" s="68"/>
      <c r="D120" s="133"/>
      <c r="E120" s="133"/>
      <c r="F120" s="133"/>
    </row>
    <row r="121" spans="1:6">
      <c r="A121" s="68"/>
      <c r="B121" s="68"/>
      <c r="C121" s="68"/>
      <c r="D121" s="133"/>
      <c r="E121" s="133"/>
      <c r="F121" s="133"/>
    </row>
    <row r="122" spans="1:6">
      <c r="A122" s="68"/>
      <c r="B122" s="68"/>
      <c r="C122" s="68"/>
      <c r="D122" s="133"/>
      <c r="E122" s="133"/>
      <c r="F122" s="133"/>
    </row>
    <row r="123" spans="1:6">
      <c r="A123" s="68"/>
      <c r="B123" s="68"/>
      <c r="C123" s="68"/>
      <c r="D123" s="133"/>
      <c r="E123" s="133"/>
      <c r="F123" s="133"/>
    </row>
    <row r="124" spans="1:6">
      <c r="A124" s="68"/>
      <c r="B124" s="68"/>
      <c r="C124" s="68"/>
      <c r="D124" s="133"/>
      <c r="E124" s="133"/>
      <c r="F124" s="133"/>
    </row>
    <row r="125" spans="1:6">
      <c r="A125" s="68"/>
      <c r="B125" s="68"/>
      <c r="C125" s="68"/>
      <c r="D125" s="133"/>
      <c r="E125" s="133"/>
      <c r="F125" s="133"/>
    </row>
    <row r="126" spans="1:6">
      <c r="A126" s="68"/>
      <c r="B126" s="68"/>
      <c r="C126" s="68"/>
      <c r="D126" s="133"/>
      <c r="E126" s="133"/>
      <c r="F126" s="133"/>
    </row>
    <row r="127" spans="1:6">
      <c r="A127" s="68"/>
      <c r="B127" s="68"/>
      <c r="C127" s="68"/>
      <c r="D127" s="133"/>
      <c r="E127" s="133"/>
      <c r="F127" s="133"/>
    </row>
    <row r="128" spans="1:6">
      <c r="A128" s="68"/>
      <c r="B128" s="68"/>
      <c r="C128" s="68"/>
      <c r="D128" s="133"/>
      <c r="E128" s="133"/>
      <c r="F128" s="133"/>
    </row>
    <row r="129" spans="1:6">
      <c r="A129" s="68"/>
      <c r="B129" s="68"/>
      <c r="C129" s="68"/>
      <c r="D129" s="133"/>
      <c r="E129" s="133"/>
      <c r="F129" s="133"/>
    </row>
    <row r="130" spans="1:6">
      <c r="A130" s="68"/>
      <c r="B130" s="68"/>
      <c r="C130" s="68"/>
      <c r="D130" s="133"/>
      <c r="E130" s="133"/>
      <c r="F130" s="133"/>
    </row>
    <row r="131" spans="1:6">
      <c r="A131" s="68"/>
      <c r="B131" s="68"/>
      <c r="C131" s="68"/>
      <c r="D131" s="133"/>
      <c r="E131" s="133"/>
      <c r="F131" s="133"/>
    </row>
    <row r="132" spans="1:6">
      <c r="A132" s="68"/>
      <c r="B132" s="68"/>
      <c r="C132" s="68"/>
      <c r="D132" s="133"/>
      <c r="E132" s="133"/>
      <c r="F132" s="133"/>
    </row>
    <row r="133" spans="1:6">
      <c r="A133" s="68"/>
      <c r="B133" s="68"/>
      <c r="C133" s="68"/>
      <c r="D133" s="133"/>
      <c r="E133" s="133"/>
      <c r="F133" s="133"/>
    </row>
    <row r="134" spans="1:6">
      <c r="A134" s="68"/>
      <c r="B134" s="68"/>
      <c r="C134" s="68"/>
      <c r="D134" s="133"/>
      <c r="E134" s="133"/>
      <c r="F134" s="133"/>
    </row>
    <row r="135" spans="1:6">
      <c r="A135" s="68"/>
      <c r="B135" s="68"/>
      <c r="C135" s="68"/>
      <c r="D135" s="133"/>
      <c r="E135" s="133"/>
      <c r="F135" s="133"/>
    </row>
    <row r="136" spans="1:6">
      <c r="A136" s="68"/>
      <c r="B136" s="68"/>
      <c r="C136" s="68"/>
      <c r="D136" s="133"/>
      <c r="E136" s="133"/>
      <c r="F136" s="133"/>
    </row>
    <row r="137" spans="1:6">
      <c r="A137" s="68"/>
      <c r="B137" s="68"/>
      <c r="C137" s="68"/>
      <c r="D137" s="133"/>
      <c r="E137" s="133"/>
      <c r="F137" s="133"/>
    </row>
    <row r="138" spans="1:6">
      <c r="A138" s="68"/>
      <c r="B138" s="68"/>
      <c r="C138" s="68"/>
      <c r="D138" s="133"/>
      <c r="E138" s="133"/>
      <c r="F138" s="133"/>
    </row>
    <row r="139" spans="1:6">
      <c r="A139" s="68"/>
      <c r="B139" s="68"/>
      <c r="C139" s="68"/>
      <c r="D139" s="133"/>
      <c r="E139" s="133"/>
      <c r="F139" s="133"/>
    </row>
    <row r="140" spans="1:6">
      <c r="A140" s="68"/>
      <c r="B140" s="68"/>
      <c r="C140" s="68"/>
      <c r="D140" s="133"/>
      <c r="E140" s="133"/>
      <c r="F140" s="133"/>
    </row>
    <row r="141" spans="1:6">
      <c r="A141" s="68"/>
      <c r="B141" s="68"/>
      <c r="C141" s="68"/>
      <c r="D141" s="133"/>
      <c r="E141" s="133"/>
      <c r="F141" s="133"/>
    </row>
    <row r="142" spans="1:6">
      <c r="A142" s="68"/>
      <c r="B142" s="68"/>
      <c r="C142" s="68"/>
      <c r="D142" s="133"/>
      <c r="E142" s="133"/>
      <c r="F142" s="133"/>
    </row>
    <row r="143" spans="1:6">
      <c r="A143" s="68"/>
      <c r="B143" s="68"/>
      <c r="C143" s="68"/>
      <c r="D143" s="133"/>
      <c r="E143" s="133"/>
      <c r="F143" s="133"/>
    </row>
    <row r="144" spans="1:6">
      <c r="A144" s="68"/>
      <c r="B144" s="68"/>
      <c r="C144" s="68"/>
      <c r="D144" s="133"/>
      <c r="E144" s="133"/>
      <c r="F144" s="133"/>
    </row>
    <row r="145" spans="1:6">
      <c r="A145" s="68"/>
      <c r="B145" s="68"/>
      <c r="C145" s="68"/>
      <c r="D145" s="133"/>
      <c r="E145" s="133"/>
      <c r="F145" s="133"/>
    </row>
    <row r="146" spans="1:6">
      <c r="A146" s="68"/>
      <c r="B146" s="68"/>
      <c r="C146" s="68"/>
      <c r="D146" s="133"/>
      <c r="E146" s="133"/>
      <c r="F146" s="133"/>
    </row>
    <row r="147" spans="1:6">
      <c r="A147" s="68"/>
      <c r="B147" s="68"/>
      <c r="C147" s="68"/>
      <c r="D147" s="133"/>
      <c r="E147" s="133"/>
      <c r="F147" s="133"/>
    </row>
    <row r="148" spans="1:6">
      <c r="A148" s="68"/>
      <c r="B148" s="68"/>
      <c r="C148" s="68"/>
      <c r="D148" s="133"/>
      <c r="E148" s="133"/>
      <c r="F148" s="133"/>
    </row>
    <row r="149" spans="1:6">
      <c r="A149" s="68"/>
      <c r="B149" s="68"/>
      <c r="C149" s="68"/>
      <c r="D149" s="133"/>
      <c r="E149" s="133"/>
      <c r="F149" s="133"/>
    </row>
    <row r="150" spans="1:6">
      <c r="A150" s="68"/>
      <c r="B150" s="68"/>
      <c r="C150" s="68"/>
      <c r="D150" s="133"/>
      <c r="E150" s="133"/>
      <c r="F150" s="133"/>
    </row>
    <row r="151" spans="1:6">
      <c r="A151" s="68"/>
      <c r="B151" s="68"/>
      <c r="C151" s="68"/>
      <c r="D151" s="133"/>
      <c r="E151" s="133"/>
      <c r="F151" s="133"/>
    </row>
    <row r="152" spans="1:6">
      <c r="A152" s="68"/>
      <c r="B152" s="68"/>
      <c r="C152" s="68"/>
      <c r="D152" s="133"/>
      <c r="E152" s="133"/>
      <c r="F152" s="133"/>
    </row>
    <row r="153" spans="1:6">
      <c r="A153" s="68"/>
      <c r="B153" s="68"/>
      <c r="C153" s="68"/>
      <c r="D153" s="133"/>
      <c r="E153" s="133"/>
      <c r="F153" s="133"/>
    </row>
    <row r="154" spans="1:6">
      <c r="A154" s="68"/>
      <c r="B154" s="68"/>
      <c r="C154" s="68"/>
      <c r="D154" s="133"/>
      <c r="E154" s="133"/>
      <c r="F154" s="133"/>
    </row>
    <row r="155" spans="1:6">
      <c r="A155" s="68"/>
      <c r="B155" s="68"/>
      <c r="C155" s="68"/>
      <c r="D155" s="133"/>
      <c r="E155" s="133"/>
      <c r="F155" s="133"/>
    </row>
    <row r="156" spans="1:6">
      <c r="A156" s="68"/>
      <c r="B156" s="68"/>
      <c r="C156" s="68"/>
      <c r="D156" s="133"/>
      <c r="E156" s="133"/>
      <c r="F156" s="133"/>
    </row>
    <row r="157" spans="1:6">
      <c r="A157" s="68"/>
      <c r="B157" s="68"/>
      <c r="C157" s="68"/>
      <c r="D157" s="133"/>
      <c r="E157" s="133"/>
      <c r="F157" s="133"/>
    </row>
    <row r="158" spans="1:6">
      <c r="A158" s="68"/>
      <c r="B158" s="68"/>
      <c r="C158" s="68"/>
      <c r="D158" s="133"/>
      <c r="E158" s="133"/>
      <c r="F158" s="133"/>
    </row>
    <row r="159" spans="1:6">
      <c r="A159" s="68"/>
      <c r="B159" s="68"/>
      <c r="C159" s="68"/>
      <c r="D159" s="133"/>
      <c r="E159" s="133"/>
      <c r="F159" s="133"/>
    </row>
    <row r="160" spans="1:6">
      <c r="A160" s="68"/>
      <c r="B160" s="68"/>
      <c r="C160" s="68"/>
      <c r="D160" s="133"/>
      <c r="E160" s="133"/>
      <c r="F160" s="133"/>
    </row>
    <row r="161" spans="1:6">
      <c r="A161" s="68"/>
      <c r="B161" s="68"/>
      <c r="C161" s="68"/>
      <c r="D161" s="133"/>
      <c r="E161" s="133"/>
      <c r="F161" s="133"/>
    </row>
    <row r="162" spans="1:6">
      <c r="A162" s="68"/>
      <c r="B162" s="68"/>
      <c r="C162" s="68"/>
      <c r="D162" s="133"/>
      <c r="E162" s="133"/>
      <c r="F162" s="133"/>
    </row>
    <row r="163" spans="1:6">
      <c r="A163" s="68"/>
      <c r="B163" s="68"/>
      <c r="C163" s="68"/>
      <c r="D163" s="133"/>
      <c r="E163" s="133"/>
      <c r="F163" s="133"/>
    </row>
    <row r="164" spans="1:6">
      <c r="A164" s="68"/>
      <c r="B164" s="68"/>
      <c r="C164" s="68"/>
      <c r="D164" s="133"/>
      <c r="E164" s="133"/>
      <c r="F164" s="133"/>
    </row>
    <row r="165" spans="1:6">
      <c r="A165" s="68"/>
      <c r="B165" s="68"/>
      <c r="C165" s="68"/>
      <c r="D165" s="133"/>
      <c r="E165" s="133"/>
      <c r="F165" s="133"/>
    </row>
    <row r="166" spans="1:6">
      <c r="A166" s="68"/>
      <c r="B166" s="68"/>
      <c r="C166" s="68"/>
      <c r="D166" s="133"/>
      <c r="E166" s="133"/>
      <c r="F166" s="133"/>
    </row>
    <row r="167" spans="1:6">
      <c r="A167" s="68"/>
      <c r="B167" s="68"/>
      <c r="C167" s="68"/>
      <c r="D167" s="133"/>
      <c r="E167" s="133"/>
      <c r="F167" s="133"/>
    </row>
    <row r="168" spans="1:6">
      <c r="A168" s="68"/>
      <c r="B168" s="68"/>
      <c r="C168" s="68"/>
      <c r="D168" s="133"/>
      <c r="E168" s="133"/>
      <c r="F168" s="133"/>
    </row>
    <row r="169" spans="1:6">
      <c r="A169" s="68"/>
      <c r="B169" s="68"/>
      <c r="C169" s="68"/>
      <c r="D169" s="133"/>
      <c r="E169" s="133"/>
      <c r="F169" s="133"/>
    </row>
    <row r="170" spans="1:6">
      <c r="A170" s="68"/>
      <c r="B170" s="68"/>
      <c r="C170" s="68"/>
      <c r="D170" s="133"/>
      <c r="E170" s="133"/>
      <c r="F170" s="133"/>
    </row>
    <row r="171" spans="1:6">
      <c r="A171" s="68"/>
      <c r="B171" s="68"/>
      <c r="C171" s="68"/>
      <c r="D171" s="133"/>
      <c r="E171" s="133"/>
      <c r="F171" s="133"/>
    </row>
    <row r="172" spans="1:6">
      <c r="A172" s="68"/>
      <c r="B172" s="68"/>
      <c r="C172" s="68"/>
      <c r="D172" s="133"/>
      <c r="E172" s="133"/>
      <c r="F172" s="133"/>
    </row>
    <row r="173" spans="1:6">
      <c r="A173" s="68"/>
      <c r="B173" s="68"/>
      <c r="C173" s="68"/>
      <c r="D173" s="133"/>
      <c r="E173" s="133"/>
      <c r="F173" s="133"/>
    </row>
    <row r="174" spans="1:6">
      <c r="A174" s="68"/>
      <c r="B174" s="68"/>
      <c r="C174" s="68"/>
      <c r="D174" s="133"/>
      <c r="E174" s="133"/>
      <c r="F174" s="133"/>
    </row>
    <row r="175" spans="1:6">
      <c r="A175" s="68"/>
      <c r="B175" s="68"/>
      <c r="C175" s="68"/>
      <c r="D175" s="133"/>
      <c r="E175" s="133"/>
      <c r="F175" s="133"/>
    </row>
    <row r="176" spans="1:6">
      <c r="A176" s="68"/>
      <c r="B176" s="68"/>
      <c r="C176" s="68"/>
      <c r="D176" s="133"/>
      <c r="E176" s="133"/>
      <c r="F176" s="133"/>
    </row>
    <row r="177" spans="1:6">
      <c r="A177" s="68"/>
      <c r="B177" s="68"/>
      <c r="C177" s="68"/>
      <c r="D177" s="133"/>
      <c r="E177" s="133"/>
      <c r="F177" s="133"/>
    </row>
    <row r="178" spans="1:6">
      <c r="A178" s="68"/>
      <c r="B178" s="68"/>
      <c r="C178" s="68"/>
      <c r="D178" s="133"/>
      <c r="E178" s="133"/>
      <c r="F178" s="133"/>
    </row>
    <row r="179" spans="1:6">
      <c r="A179" s="68"/>
      <c r="B179" s="68"/>
      <c r="C179" s="68"/>
      <c r="D179" s="133"/>
      <c r="E179" s="133"/>
      <c r="F179" s="133"/>
    </row>
    <row r="180" spans="1:6">
      <c r="A180" s="68"/>
      <c r="B180" s="68"/>
      <c r="C180" s="68"/>
      <c r="D180" s="133"/>
      <c r="E180" s="133"/>
      <c r="F180" s="133"/>
    </row>
    <row r="181" spans="1:6">
      <c r="A181" s="68"/>
      <c r="B181" s="68"/>
      <c r="C181" s="68"/>
      <c r="D181" s="133"/>
      <c r="E181" s="133"/>
      <c r="F181" s="133"/>
    </row>
    <row r="182" spans="1:6">
      <c r="A182" s="68"/>
      <c r="B182" s="68"/>
      <c r="C182" s="68"/>
      <c r="D182" s="133"/>
      <c r="E182" s="133"/>
      <c r="F182" s="133"/>
    </row>
    <row r="183" spans="1:6">
      <c r="A183" s="68"/>
      <c r="B183" s="68"/>
      <c r="C183" s="68"/>
      <c r="D183" s="133"/>
      <c r="E183" s="133"/>
      <c r="F183" s="133"/>
    </row>
    <row r="184" spans="1:6">
      <c r="A184" s="68"/>
      <c r="B184" s="68"/>
      <c r="C184" s="68"/>
      <c r="D184" s="133"/>
      <c r="E184" s="133"/>
      <c r="F184" s="133"/>
    </row>
    <row r="185" spans="1:6">
      <c r="A185" s="68"/>
      <c r="B185" s="68"/>
      <c r="C185" s="68"/>
      <c r="D185" s="133"/>
      <c r="E185" s="133"/>
      <c r="F185" s="133"/>
    </row>
    <row r="186" spans="1:6">
      <c r="A186" s="68"/>
      <c r="B186" s="68"/>
      <c r="C186" s="68"/>
      <c r="D186" s="133"/>
      <c r="E186" s="133"/>
      <c r="F186" s="133"/>
    </row>
    <row r="187" spans="1:6">
      <c r="A187" s="68"/>
      <c r="B187" s="68"/>
      <c r="C187" s="68"/>
      <c r="D187" s="133"/>
      <c r="E187" s="133"/>
      <c r="F187" s="133"/>
    </row>
    <row r="188" spans="1:6">
      <c r="A188" s="68"/>
      <c r="B188" s="68"/>
      <c r="C188" s="68"/>
      <c r="D188" s="133"/>
      <c r="E188" s="133"/>
      <c r="F188" s="133"/>
    </row>
    <row r="189" spans="1:6">
      <c r="A189" s="68"/>
      <c r="B189" s="68"/>
      <c r="C189" s="68"/>
      <c r="D189" s="133"/>
      <c r="E189" s="133"/>
      <c r="F189" s="133"/>
    </row>
    <row r="190" spans="1:6">
      <c r="A190" s="68"/>
      <c r="B190" s="68"/>
      <c r="C190" s="68"/>
      <c r="D190" s="133"/>
      <c r="E190" s="133"/>
      <c r="F190" s="133"/>
    </row>
    <row r="191" spans="1:6">
      <c r="A191" s="68"/>
      <c r="B191" s="68"/>
      <c r="C191" s="68"/>
      <c r="D191" s="133"/>
      <c r="E191" s="133"/>
      <c r="F191" s="133"/>
    </row>
    <row r="192" spans="1:6">
      <c r="A192" s="68"/>
      <c r="B192" s="68"/>
      <c r="C192" s="68"/>
      <c r="D192" s="133"/>
      <c r="E192" s="133"/>
      <c r="F192" s="133"/>
    </row>
    <row r="193" spans="1:6">
      <c r="A193" s="68"/>
      <c r="B193" s="68"/>
      <c r="C193" s="68"/>
      <c r="D193" s="133"/>
      <c r="E193" s="133"/>
      <c r="F193" s="133"/>
    </row>
    <row r="194" spans="1:6">
      <c r="A194" s="68"/>
      <c r="B194" s="68"/>
      <c r="C194" s="68"/>
      <c r="D194" s="133"/>
      <c r="E194" s="133"/>
      <c r="F194" s="133"/>
    </row>
    <row r="195" spans="1:6">
      <c r="A195" s="68"/>
      <c r="B195" s="68"/>
      <c r="C195" s="68"/>
      <c r="D195" s="133"/>
      <c r="E195" s="133"/>
      <c r="F195" s="133"/>
    </row>
    <row r="196" spans="1:6">
      <c r="A196" s="68"/>
      <c r="B196" s="68"/>
      <c r="C196" s="68"/>
      <c r="D196" s="133"/>
      <c r="E196" s="133"/>
      <c r="F196" s="133"/>
    </row>
    <row r="197" spans="1:6">
      <c r="A197" s="68"/>
      <c r="B197" s="68"/>
      <c r="C197" s="68"/>
      <c r="D197" s="133"/>
      <c r="E197" s="133"/>
      <c r="F197" s="133"/>
    </row>
    <row r="198" spans="1:6">
      <c r="A198" s="68"/>
      <c r="B198" s="68"/>
      <c r="C198" s="68"/>
      <c r="D198" s="133"/>
      <c r="E198" s="133"/>
      <c r="F198" s="133"/>
    </row>
    <row r="199" spans="1:6">
      <c r="A199" s="68"/>
      <c r="B199" s="68"/>
      <c r="C199" s="68"/>
      <c r="D199" s="133"/>
      <c r="E199" s="133"/>
      <c r="F199" s="133"/>
    </row>
    <row r="200" spans="1:6">
      <c r="A200" s="68"/>
      <c r="B200" s="68"/>
      <c r="C200" s="68"/>
      <c r="D200" s="133"/>
      <c r="E200" s="133"/>
      <c r="F200" s="133"/>
    </row>
    <row r="201" spans="1:6">
      <c r="A201" s="68"/>
      <c r="B201" s="68"/>
      <c r="C201" s="68"/>
      <c r="D201" s="133"/>
      <c r="E201" s="133"/>
      <c r="F201" s="133"/>
    </row>
    <row r="202" spans="1:6">
      <c r="A202" s="68"/>
      <c r="B202" s="68"/>
      <c r="C202" s="68"/>
      <c r="D202" s="133"/>
      <c r="E202" s="133"/>
      <c r="F202" s="133"/>
    </row>
    <row r="203" spans="1:6">
      <c r="A203" s="68"/>
      <c r="B203" s="68"/>
      <c r="C203" s="68"/>
      <c r="D203" s="133"/>
      <c r="E203" s="133"/>
      <c r="F203" s="133"/>
    </row>
    <row r="204" spans="1:6">
      <c r="A204" s="68"/>
      <c r="B204" s="68"/>
      <c r="C204" s="68"/>
      <c r="D204" s="133"/>
      <c r="E204" s="133"/>
      <c r="F204" s="133"/>
    </row>
    <row r="205" spans="1:6">
      <c r="A205" s="68"/>
      <c r="B205" s="68"/>
      <c r="C205" s="68"/>
      <c r="D205" s="133"/>
      <c r="E205" s="133"/>
      <c r="F205" s="133"/>
    </row>
    <row r="206" spans="1:6">
      <c r="A206" s="68"/>
      <c r="B206" s="68"/>
      <c r="C206" s="68"/>
      <c r="D206" s="133"/>
      <c r="E206" s="133"/>
      <c r="F206" s="133"/>
    </row>
    <row r="207" spans="1:6">
      <c r="A207" s="68"/>
      <c r="B207" s="68"/>
      <c r="C207" s="68"/>
      <c r="D207" s="133"/>
      <c r="E207" s="133"/>
      <c r="F207" s="133"/>
    </row>
    <row r="208" spans="1:6">
      <c r="A208" s="68"/>
      <c r="B208" s="68"/>
      <c r="C208" s="68"/>
      <c r="D208" s="133"/>
      <c r="E208" s="133"/>
      <c r="F208" s="133"/>
    </row>
    <row r="209" spans="1:6">
      <c r="A209" s="68"/>
      <c r="B209" s="68"/>
      <c r="C209" s="68"/>
      <c r="D209" s="133"/>
      <c r="E209" s="133"/>
      <c r="F209" s="133"/>
    </row>
    <row r="210" spans="1:6">
      <c r="A210" s="68"/>
      <c r="B210" s="68"/>
      <c r="C210" s="68"/>
      <c r="D210" s="133"/>
      <c r="E210" s="133"/>
      <c r="F210" s="133"/>
    </row>
    <row r="211" spans="1:6">
      <c r="A211" s="68"/>
      <c r="B211" s="68"/>
      <c r="C211" s="68"/>
      <c r="D211" s="133"/>
      <c r="E211" s="133"/>
      <c r="F211" s="133"/>
    </row>
    <row r="212" spans="1:6">
      <c r="A212" s="68"/>
      <c r="B212" s="68"/>
      <c r="C212" s="68"/>
      <c r="D212" s="133"/>
      <c r="E212" s="133"/>
      <c r="F212" s="133"/>
    </row>
    <row r="213" spans="1:6">
      <c r="A213" s="68"/>
      <c r="B213" s="68"/>
      <c r="C213" s="68"/>
      <c r="D213" s="133"/>
      <c r="E213" s="133"/>
      <c r="F213" s="133"/>
    </row>
    <row r="214" spans="1:6">
      <c r="A214" s="68"/>
      <c r="B214" s="68"/>
      <c r="C214" s="68"/>
      <c r="D214" s="133"/>
      <c r="E214" s="133"/>
      <c r="F214" s="133"/>
    </row>
    <row r="215" spans="1:6">
      <c r="A215" s="68"/>
      <c r="B215" s="68"/>
      <c r="C215" s="68"/>
      <c r="D215" s="133"/>
      <c r="E215" s="133"/>
      <c r="F215" s="133"/>
    </row>
    <row r="216" spans="1:6">
      <c r="A216" s="68"/>
      <c r="B216" s="68"/>
      <c r="C216" s="68"/>
      <c r="D216" s="133"/>
      <c r="E216" s="133"/>
      <c r="F216" s="133"/>
    </row>
    <row r="217" spans="1:6">
      <c r="A217" s="68"/>
      <c r="B217" s="68"/>
      <c r="C217" s="68"/>
      <c r="D217" s="133"/>
      <c r="E217" s="133"/>
      <c r="F217" s="133"/>
    </row>
    <row r="218" spans="1:6">
      <c r="A218" s="68"/>
      <c r="B218" s="68"/>
      <c r="C218" s="68"/>
      <c r="D218" s="133"/>
      <c r="E218" s="133"/>
      <c r="F218" s="133"/>
    </row>
    <row r="219" spans="1:6">
      <c r="A219" s="68"/>
      <c r="B219" s="68"/>
      <c r="C219" s="68"/>
      <c r="D219" s="133"/>
      <c r="E219" s="133"/>
      <c r="F219" s="133"/>
    </row>
    <row r="220" spans="1:6">
      <c r="A220" s="68"/>
      <c r="B220" s="68"/>
      <c r="C220" s="68"/>
      <c r="D220" s="133"/>
      <c r="E220" s="133"/>
      <c r="F220" s="133"/>
    </row>
    <row r="221" spans="1:6">
      <c r="A221" s="68"/>
      <c r="B221" s="68"/>
      <c r="C221" s="68"/>
      <c r="D221" s="133"/>
      <c r="E221" s="133"/>
      <c r="F221" s="133"/>
    </row>
    <row r="222" spans="1:6">
      <c r="A222" s="68"/>
      <c r="B222" s="68"/>
      <c r="C222" s="68"/>
      <c r="D222" s="133"/>
      <c r="E222" s="133"/>
      <c r="F222" s="133"/>
    </row>
    <row r="223" spans="1:6">
      <c r="A223" s="68"/>
      <c r="B223" s="68"/>
      <c r="C223" s="68"/>
      <c r="D223" s="133"/>
      <c r="E223" s="133"/>
      <c r="F223" s="133"/>
    </row>
    <row r="224" spans="1:6">
      <c r="A224" s="68"/>
      <c r="B224" s="68"/>
      <c r="C224" s="68"/>
      <c r="D224" s="133"/>
      <c r="E224" s="133"/>
      <c r="F224" s="133"/>
    </row>
    <row r="225" spans="1:6">
      <c r="A225" s="68"/>
      <c r="B225" s="68"/>
      <c r="C225" s="68"/>
      <c r="D225" s="133"/>
      <c r="E225" s="133"/>
      <c r="F225" s="133"/>
    </row>
    <row r="226" spans="1:6">
      <c r="A226" s="68"/>
      <c r="B226" s="68"/>
      <c r="C226" s="68"/>
      <c r="D226" s="133"/>
      <c r="E226" s="133"/>
      <c r="F226" s="133"/>
    </row>
    <row r="227" spans="1:6">
      <c r="A227" s="68"/>
      <c r="B227" s="68"/>
      <c r="C227" s="68"/>
      <c r="D227" s="133"/>
      <c r="E227" s="133"/>
      <c r="F227" s="133"/>
    </row>
    <row r="228" spans="1:6">
      <c r="A228" s="68"/>
      <c r="B228" s="68"/>
      <c r="C228" s="68"/>
      <c r="D228" s="133"/>
      <c r="E228" s="133"/>
      <c r="F228" s="133"/>
    </row>
    <row r="229" spans="1:6">
      <c r="A229" s="68"/>
      <c r="B229" s="68"/>
      <c r="C229" s="68"/>
      <c r="D229" s="133"/>
      <c r="E229" s="133"/>
      <c r="F229" s="133"/>
    </row>
    <row r="230" spans="1:6">
      <c r="A230" s="68"/>
      <c r="B230" s="68"/>
      <c r="C230" s="68"/>
      <c r="D230" s="133"/>
      <c r="E230" s="133"/>
      <c r="F230" s="133"/>
    </row>
    <row r="231" spans="1:6">
      <c r="A231" s="68"/>
      <c r="B231" s="68"/>
      <c r="C231" s="68"/>
      <c r="D231" s="133"/>
      <c r="E231" s="133"/>
      <c r="F231" s="133"/>
    </row>
    <row r="232" spans="1:6">
      <c r="A232" s="68"/>
      <c r="B232" s="68"/>
      <c r="C232" s="68"/>
      <c r="D232" s="133"/>
      <c r="E232" s="133"/>
      <c r="F232" s="133"/>
    </row>
    <row r="233" spans="1:6">
      <c r="A233" s="68"/>
      <c r="B233" s="68"/>
      <c r="C233" s="68"/>
      <c r="D233" s="133"/>
      <c r="E233" s="133"/>
      <c r="F233" s="133"/>
    </row>
    <row r="234" spans="1:6">
      <c r="A234" s="68"/>
      <c r="B234" s="68"/>
      <c r="C234" s="68"/>
      <c r="D234" s="133"/>
      <c r="E234" s="133"/>
      <c r="F234" s="133"/>
    </row>
    <row r="235" spans="1:6">
      <c r="A235" s="68"/>
      <c r="B235" s="68"/>
      <c r="C235" s="68"/>
      <c r="D235" s="133"/>
      <c r="E235" s="133"/>
      <c r="F235" s="133"/>
    </row>
    <row r="236" spans="1:6">
      <c r="A236" s="68"/>
      <c r="B236" s="68"/>
      <c r="C236" s="68"/>
      <c r="D236" s="133"/>
      <c r="E236" s="133"/>
      <c r="F236" s="133"/>
    </row>
    <row r="237" spans="1:6">
      <c r="A237" s="68"/>
      <c r="B237" s="68"/>
      <c r="C237" s="68"/>
      <c r="D237" s="133"/>
      <c r="E237" s="133"/>
      <c r="F237" s="133"/>
    </row>
    <row r="238" spans="1:6">
      <c r="A238" s="68"/>
      <c r="B238" s="68"/>
      <c r="C238" s="68"/>
      <c r="D238" s="133"/>
      <c r="E238" s="133"/>
      <c r="F238" s="133"/>
    </row>
    <row r="239" spans="1:6">
      <c r="A239" s="68"/>
      <c r="B239" s="68"/>
      <c r="C239" s="68"/>
      <c r="D239" s="133"/>
      <c r="E239" s="133"/>
      <c r="F239" s="133"/>
    </row>
    <row r="240" spans="1:6">
      <c r="A240" s="68"/>
      <c r="B240" s="68"/>
      <c r="C240" s="68"/>
      <c r="D240" s="133"/>
      <c r="E240" s="133"/>
      <c r="F240" s="133"/>
    </row>
    <row r="241" spans="1:6">
      <c r="A241" s="68"/>
      <c r="B241" s="68"/>
      <c r="C241" s="68"/>
      <c r="D241" s="133"/>
      <c r="E241" s="133"/>
      <c r="F241" s="133"/>
    </row>
    <row r="242" spans="1:6">
      <c r="A242" s="68"/>
      <c r="B242" s="68"/>
      <c r="C242" s="68"/>
      <c r="D242" s="133"/>
      <c r="E242" s="133"/>
      <c r="F242" s="133"/>
    </row>
    <row r="243" spans="1:6">
      <c r="A243" s="68"/>
      <c r="B243" s="68"/>
      <c r="C243" s="68"/>
      <c r="D243" s="133"/>
      <c r="E243" s="133"/>
      <c r="F243" s="133"/>
    </row>
    <row r="244" spans="1:6">
      <c r="A244" s="68"/>
      <c r="B244" s="68"/>
      <c r="C244" s="68"/>
      <c r="D244" s="133"/>
      <c r="E244" s="133"/>
      <c r="F244" s="133"/>
    </row>
    <row r="245" spans="1:6">
      <c r="A245" s="68"/>
      <c r="B245" s="68"/>
      <c r="C245" s="68"/>
      <c r="D245" s="133"/>
      <c r="E245" s="133"/>
      <c r="F245" s="133"/>
    </row>
    <row r="246" spans="1:6">
      <c r="A246" s="68"/>
      <c r="B246" s="68"/>
      <c r="C246" s="68"/>
      <c r="D246" s="133"/>
      <c r="E246" s="133"/>
      <c r="F246" s="133"/>
    </row>
    <row r="247" spans="1:6">
      <c r="A247" s="68"/>
      <c r="B247" s="68"/>
      <c r="C247" s="68"/>
      <c r="D247" s="133"/>
      <c r="E247" s="133"/>
      <c r="F247" s="133"/>
    </row>
    <row r="248" spans="1:6">
      <c r="A248" s="68"/>
      <c r="B248" s="68"/>
      <c r="C248" s="68"/>
      <c r="D248" s="133"/>
      <c r="E248" s="133"/>
      <c r="F248" s="133"/>
    </row>
    <row r="249" spans="1:6">
      <c r="A249" s="68"/>
      <c r="B249" s="68"/>
      <c r="C249" s="68"/>
      <c r="D249" s="133"/>
      <c r="E249" s="133"/>
      <c r="F249" s="133"/>
    </row>
    <row r="250" spans="1:6">
      <c r="A250" s="68"/>
      <c r="B250" s="68"/>
      <c r="C250" s="68"/>
      <c r="D250" s="133"/>
      <c r="E250" s="133"/>
      <c r="F250" s="133"/>
    </row>
    <row r="251" spans="1:6">
      <c r="A251" s="68"/>
      <c r="B251" s="68"/>
      <c r="C251" s="68"/>
      <c r="D251" s="133"/>
      <c r="E251" s="133"/>
      <c r="F251" s="133"/>
    </row>
    <row r="252" spans="1:6">
      <c r="A252" s="68"/>
      <c r="B252" s="68"/>
      <c r="C252" s="68"/>
      <c r="D252" s="133"/>
      <c r="E252" s="133"/>
      <c r="F252" s="133"/>
    </row>
    <row r="253" spans="1:6">
      <c r="A253" s="68"/>
      <c r="B253" s="68"/>
      <c r="C253" s="68"/>
      <c r="D253" s="133"/>
      <c r="E253" s="133"/>
      <c r="F253" s="133"/>
    </row>
    <row r="254" spans="1:6">
      <c r="A254" s="68"/>
      <c r="B254" s="68"/>
      <c r="C254" s="68"/>
      <c r="D254" s="133"/>
      <c r="E254" s="133"/>
      <c r="F254" s="133"/>
    </row>
    <row r="255" spans="1:6">
      <c r="A255" s="68"/>
      <c r="B255" s="68"/>
      <c r="C255" s="68"/>
      <c r="D255" s="133"/>
      <c r="E255" s="133"/>
      <c r="F255" s="133"/>
    </row>
    <row r="256" spans="1:6">
      <c r="A256" s="68"/>
      <c r="B256" s="68"/>
      <c r="C256" s="68"/>
      <c r="D256" s="133"/>
      <c r="E256" s="133"/>
      <c r="F256" s="133"/>
    </row>
    <row r="257" spans="1:6">
      <c r="A257" s="68"/>
      <c r="B257" s="68"/>
      <c r="C257" s="68"/>
      <c r="D257" s="133"/>
      <c r="E257" s="133"/>
      <c r="F257" s="133"/>
    </row>
    <row r="258" spans="1:6">
      <c r="A258" s="68"/>
      <c r="B258" s="68"/>
      <c r="C258" s="68"/>
      <c r="D258" s="133"/>
      <c r="E258" s="133"/>
      <c r="F258" s="133"/>
    </row>
    <row r="259" spans="1:6">
      <c r="A259" s="68"/>
      <c r="B259" s="68"/>
      <c r="C259" s="68"/>
      <c r="D259" s="133"/>
      <c r="E259" s="133"/>
      <c r="F259" s="133"/>
    </row>
    <row r="260" spans="1:6">
      <c r="A260" s="68"/>
      <c r="B260" s="68"/>
      <c r="C260" s="68"/>
      <c r="D260" s="133"/>
      <c r="E260" s="133"/>
      <c r="F260" s="133"/>
    </row>
    <row r="261" spans="1:6">
      <c r="A261" s="68"/>
      <c r="B261" s="68"/>
      <c r="C261" s="68"/>
      <c r="D261" s="133"/>
      <c r="E261" s="133"/>
      <c r="F261" s="133"/>
    </row>
    <row r="262" spans="1:6">
      <c r="A262" s="68"/>
      <c r="B262" s="68"/>
      <c r="C262" s="68"/>
      <c r="D262" s="133"/>
      <c r="E262" s="133"/>
      <c r="F262" s="133"/>
    </row>
    <row r="263" spans="1:6">
      <c r="A263" s="68"/>
      <c r="B263" s="68"/>
      <c r="C263" s="68"/>
      <c r="D263" s="133"/>
      <c r="E263" s="133"/>
      <c r="F263" s="133"/>
    </row>
    <row r="264" spans="1:6">
      <c r="A264" s="68"/>
      <c r="B264" s="68"/>
      <c r="C264" s="68"/>
      <c r="D264" s="133"/>
      <c r="E264" s="133"/>
      <c r="F264" s="133"/>
    </row>
    <row r="265" spans="1:6">
      <c r="A265" s="68"/>
      <c r="B265" s="68"/>
      <c r="C265" s="68"/>
      <c r="D265" s="133"/>
      <c r="E265" s="133"/>
      <c r="F265" s="133"/>
    </row>
    <row r="266" spans="1:6">
      <c r="A266" s="68"/>
      <c r="B266" s="68"/>
      <c r="C266" s="68"/>
      <c r="D266" s="133"/>
      <c r="E266" s="133"/>
      <c r="F266" s="133"/>
    </row>
    <row r="267" spans="1:6">
      <c r="A267" s="68"/>
      <c r="B267" s="68"/>
      <c r="C267" s="68"/>
      <c r="D267" s="133"/>
      <c r="E267" s="133"/>
      <c r="F267" s="133"/>
    </row>
    <row r="268" spans="1:6">
      <c r="A268" s="68"/>
      <c r="B268" s="68"/>
      <c r="C268" s="68"/>
      <c r="D268" s="133"/>
      <c r="E268" s="133"/>
      <c r="F268" s="133"/>
    </row>
    <row r="269" spans="1:6">
      <c r="A269" s="68"/>
      <c r="B269" s="68"/>
      <c r="C269" s="68"/>
      <c r="D269" s="133"/>
      <c r="E269" s="133"/>
      <c r="F269" s="133"/>
    </row>
    <row r="270" spans="1:6">
      <c r="A270" s="68"/>
      <c r="B270" s="68"/>
      <c r="C270" s="68"/>
      <c r="D270" s="133"/>
      <c r="E270" s="133"/>
      <c r="F270" s="133"/>
    </row>
    <row r="271" spans="1:6">
      <c r="A271" s="68"/>
      <c r="B271" s="68"/>
      <c r="C271" s="68"/>
      <c r="D271" s="133"/>
      <c r="E271" s="133"/>
      <c r="F271" s="133"/>
    </row>
    <row r="272" spans="1:6">
      <c r="A272" s="68"/>
      <c r="B272" s="68"/>
      <c r="C272" s="68"/>
      <c r="D272" s="133"/>
      <c r="E272" s="133"/>
      <c r="F272" s="133"/>
    </row>
    <row r="273" spans="1:6">
      <c r="A273" s="68"/>
      <c r="B273" s="68"/>
      <c r="C273" s="68"/>
      <c r="D273" s="133"/>
      <c r="E273" s="133"/>
      <c r="F273" s="133"/>
    </row>
    <row r="274" spans="1:6">
      <c r="A274" s="68"/>
      <c r="B274" s="68"/>
      <c r="C274" s="68"/>
      <c r="D274" s="133"/>
      <c r="E274" s="133"/>
      <c r="F274" s="133"/>
    </row>
    <row r="275" spans="1:6">
      <c r="A275" s="68"/>
      <c r="B275" s="68"/>
      <c r="C275" s="68"/>
      <c r="D275" s="133"/>
      <c r="E275" s="133"/>
      <c r="F275" s="133"/>
    </row>
    <row r="276" spans="1:6">
      <c r="A276" s="68"/>
      <c r="B276" s="68"/>
      <c r="C276" s="68"/>
      <c r="D276" s="133"/>
      <c r="E276" s="133"/>
      <c r="F276" s="133"/>
    </row>
    <row r="277" spans="1:6">
      <c r="A277" s="68"/>
      <c r="B277" s="68"/>
      <c r="C277" s="68"/>
      <c r="D277" s="133"/>
      <c r="E277" s="133"/>
      <c r="F277" s="133"/>
    </row>
    <row r="278" spans="1:6">
      <c r="A278" s="68"/>
      <c r="B278" s="68"/>
      <c r="C278" s="68"/>
      <c r="D278" s="133"/>
      <c r="E278" s="133"/>
      <c r="F278" s="133"/>
    </row>
    <row r="279" spans="1:6">
      <c r="A279" s="68"/>
      <c r="B279" s="68"/>
      <c r="C279" s="68"/>
      <c r="D279" s="133"/>
      <c r="E279" s="133"/>
      <c r="F279" s="133"/>
    </row>
    <row r="280" spans="1:6">
      <c r="A280" s="68"/>
      <c r="B280" s="68"/>
      <c r="C280" s="68"/>
      <c r="D280" s="133"/>
      <c r="E280" s="133"/>
      <c r="F280" s="133"/>
    </row>
    <row r="281" spans="1:6">
      <c r="A281" s="68"/>
      <c r="B281" s="68"/>
      <c r="C281" s="68"/>
      <c r="D281" s="133"/>
      <c r="E281" s="133"/>
      <c r="F281" s="133"/>
    </row>
    <row r="282" spans="1:6">
      <c r="A282" s="68"/>
      <c r="B282" s="68"/>
      <c r="C282" s="68"/>
      <c r="D282" s="133"/>
      <c r="E282" s="133"/>
      <c r="F282" s="133"/>
    </row>
    <row r="283" spans="1:6">
      <c r="A283" s="68"/>
      <c r="B283" s="68"/>
      <c r="C283" s="68"/>
      <c r="D283" s="133"/>
      <c r="E283" s="133"/>
      <c r="F283" s="133"/>
    </row>
    <row r="284" spans="1:6">
      <c r="A284" s="68"/>
      <c r="B284" s="68"/>
      <c r="C284" s="68"/>
      <c r="D284" s="133"/>
      <c r="E284" s="133"/>
      <c r="F284" s="133"/>
    </row>
    <row r="285" spans="1:6">
      <c r="A285" s="68"/>
      <c r="B285" s="68"/>
      <c r="C285" s="68"/>
      <c r="D285" s="133"/>
      <c r="E285" s="133"/>
      <c r="F285" s="133"/>
    </row>
    <row r="286" spans="1:6">
      <c r="A286" s="68"/>
      <c r="B286" s="68"/>
      <c r="C286" s="68"/>
      <c r="D286" s="133"/>
      <c r="E286" s="133"/>
      <c r="F286" s="133"/>
    </row>
    <row r="287" spans="1:6">
      <c r="A287" s="68"/>
      <c r="B287" s="68"/>
      <c r="C287" s="68"/>
      <c r="D287" s="133"/>
      <c r="E287" s="133"/>
      <c r="F287" s="133"/>
    </row>
    <row r="288" spans="1:6">
      <c r="A288" s="68"/>
      <c r="B288" s="68"/>
      <c r="C288" s="68"/>
      <c r="D288" s="133"/>
      <c r="E288" s="133"/>
      <c r="F288" s="133"/>
    </row>
    <row r="289" spans="1:6">
      <c r="A289" s="68"/>
      <c r="B289" s="68"/>
      <c r="C289" s="68"/>
      <c r="D289" s="133"/>
      <c r="E289" s="133"/>
      <c r="F289" s="133"/>
    </row>
    <row r="290" spans="1:6">
      <c r="A290" s="68"/>
      <c r="B290" s="68"/>
      <c r="C290" s="68"/>
      <c r="D290" s="133"/>
      <c r="E290" s="133"/>
      <c r="F290" s="133"/>
    </row>
    <row r="291" spans="1:6">
      <c r="A291" s="68"/>
      <c r="B291" s="68"/>
      <c r="C291" s="68"/>
      <c r="D291" s="133"/>
      <c r="E291" s="133"/>
      <c r="F291" s="133"/>
    </row>
    <row r="292" spans="1:6">
      <c r="A292" s="68"/>
      <c r="B292" s="68"/>
      <c r="C292" s="68"/>
      <c r="D292" s="133"/>
      <c r="E292" s="133"/>
      <c r="F292" s="133"/>
    </row>
    <row r="293" spans="1:6">
      <c r="A293" s="68"/>
      <c r="B293" s="68"/>
      <c r="C293" s="68"/>
      <c r="D293" s="133"/>
      <c r="E293" s="133"/>
      <c r="F293" s="133"/>
    </row>
    <row r="294" spans="1:6">
      <c r="A294" s="68"/>
      <c r="B294" s="68"/>
      <c r="C294" s="68"/>
      <c r="D294" s="133"/>
      <c r="E294" s="133"/>
      <c r="F294" s="133"/>
    </row>
    <row r="295" spans="1:6">
      <c r="A295" s="68"/>
      <c r="B295" s="68"/>
      <c r="C295" s="68"/>
      <c r="D295" s="133"/>
      <c r="E295" s="133"/>
      <c r="F295" s="133"/>
    </row>
    <row r="296" spans="1:6">
      <c r="A296" s="68"/>
      <c r="B296" s="68"/>
      <c r="C296" s="68"/>
      <c r="D296" s="133"/>
      <c r="E296" s="133"/>
      <c r="F296" s="133"/>
    </row>
    <row r="297" spans="1:6">
      <c r="A297" s="68"/>
      <c r="B297" s="68"/>
      <c r="C297" s="68"/>
      <c r="D297" s="133"/>
      <c r="E297" s="133"/>
      <c r="F297" s="133"/>
    </row>
    <row r="298" spans="1:6">
      <c r="A298" s="68"/>
      <c r="B298" s="68"/>
      <c r="C298" s="68"/>
      <c r="D298" s="133"/>
      <c r="E298" s="133"/>
      <c r="F298" s="133"/>
    </row>
    <row r="299" spans="1:6">
      <c r="A299" s="68"/>
      <c r="B299" s="68"/>
      <c r="C299" s="68"/>
      <c r="D299" s="133"/>
      <c r="E299" s="133"/>
      <c r="F299" s="133"/>
    </row>
    <row r="300" spans="1:6">
      <c r="A300" s="68"/>
      <c r="B300" s="68"/>
      <c r="C300" s="68"/>
      <c r="D300" s="133"/>
      <c r="E300" s="133"/>
      <c r="F300" s="133"/>
    </row>
    <row r="301" spans="1:6">
      <c r="A301" s="68"/>
      <c r="B301" s="68"/>
      <c r="C301" s="68"/>
      <c r="D301" s="133"/>
      <c r="E301" s="133"/>
      <c r="F301" s="133"/>
    </row>
    <row r="302" spans="1:6">
      <c r="A302" s="68"/>
      <c r="B302" s="68"/>
      <c r="C302" s="68"/>
      <c r="D302" s="133"/>
      <c r="E302" s="133"/>
      <c r="F302" s="133"/>
    </row>
    <row r="303" spans="1:6">
      <c r="A303" s="68"/>
      <c r="B303" s="68"/>
      <c r="C303" s="68"/>
      <c r="D303" s="133"/>
      <c r="E303" s="133"/>
      <c r="F303" s="133"/>
    </row>
    <row r="304" spans="1:6">
      <c r="A304" s="68"/>
      <c r="B304" s="68"/>
      <c r="C304" s="68"/>
      <c r="D304" s="133"/>
      <c r="E304" s="133"/>
      <c r="F304" s="133"/>
    </row>
    <row r="305" spans="1:6">
      <c r="A305" s="68"/>
      <c r="B305" s="68"/>
      <c r="C305" s="68"/>
      <c r="D305" s="133"/>
      <c r="E305" s="133"/>
      <c r="F305" s="133"/>
    </row>
    <row r="306" spans="1:6">
      <c r="A306" s="68"/>
      <c r="B306" s="68"/>
      <c r="C306" s="68"/>
      <c r="D306" s="133"/>
      <c r="E306" s="133"/>
      <c r="F306" s="133"/>
    </row>
    <row r="307" spans="1:6">
      <c r="A307" s="68"/>
      <c r="B307" s="68"/>
      <c r="C307" s="68"/>
      <c r="D307" s="133"/>
      <c r="E307" s="133"/>
      <c r="F307" s="133"/>
    </row>
    <row r="308" spans="1:6">
      <c r="A308" s="68"/>
      <c r="B308" s="68"/>
      <c r="C308" s="68"/>
      <c r="D308" s="133"/>
      <c r="E308" s="133"/>
      <c r="F308" s="133"/>
    </row>
    <row r="309" spans="1:6">
      <c r="A309" s="68"/>
      <c r="B309" s="68"/>
      <c r="C309" s="68"/>
      <c r="D309" s="133"/>
      <c r="E309" s="133"/>
      <c r="F309" s="133"/>
    </row>
    <row r="310" spans="1:6">
      <c r="A310" s="68"/>
      <c r="B310" s="68"/>
      <c r="C310" s="68"/>
      <c r="D310" s="133"/>
      <c r="E310" s="133"/>
      <c r="F310" s="133"/>
    </row>
    <row r="311" spans="1:6">
      <c r="A311" s="68"/>
      <c r="B311" s="68"/>
      <c r="C311" s="68"/>
      <c r="D311" s="133"/>
      <c r="E311" s="133"/>
      <c r="F311" s="133"/>
    </row>
    <row r="312" spans="1:6">
      <c r="A312" s="68"/>
      <c r="B312" s="68"/>
      <c r="C312" s="68"/>
      <c r="D312" s="133"/>
      <c r="E312" s="133"/>
      <c r="F312" s="133"/>
    </row>
    <row r="313" spans="1:6">
      <c r="A313" s="68"/>
      <c r="B313" s="68"/>
      <c r="C313" s="68"/>
      <c r="D313" s="133"/>
      <c r="E313" s="133"/>
      <c r="F313" s="133"/>
    </row>
    <row r="314" spans="1:6">
      <c r="A314" s="68"/>
      <c r="B314" s="68"/>
      <c r="C314" s="68"/>
      <c r="D314" s="133"/>
      <c r="E314" s="133"/>
      <c r="F314" s="133"/>
    </row>
    <row r="315" spans="1:6">
      <c r="A315" s="68"/>
      <c r="B315" s="68"/>
      <c r="C315" s="68"/>
      <c r="D315" s="133"/>
      <c r="E315" s="133"/>
      <c r="F315" s="133"/>
    </row>
    <row r="316" spans="1:6">
      <c r="A316" s="68"/>
      <c r="B316" s="68"/>
      <c r="C316" s="68"/>
      <c r="D316" s="133"/>
      <c r="E316" s="133"/>
      <c r="F316" s="133"/>
    </row>
    <row r="317" spans="1:6">
      <c r="A317" s="68"/>
      <c r="B317" s="68"/>
      <c r="C317" s="68"/>
      <c r="D317" s="133"/>
      <c r="E317" s="133"/>
      <c r="F317" s="133"/>
    </row>
    <row r="318" spans="1:6">
      <c r="A318" s="68"/>
      <c r="B318" s="68"/>
      <c r="C318" s="68"/>
      <c r="D318" s="133"/>
      <c r="E318" s="133"/>
      <c r="F318" s="133"/>
    </row>
    <row r="319" spans="1:6">
      <c r="A319" s="68"/>
      <c r="B319" s="68"/>
      <c r="C319" s="68"/>
      <c r="D319" s="133"/>
      <c r="E319" s="133"/>
      <c r="F319" s="133"/>
    </row>
    <row r="320" spans="1:6">
      <c r="A320" s="68"/>
      <c r="B320" s="68"/>
      <c r="C320" s="68"/>
      <c r="D320" s="133"/>
      <c r="E320" s="133"/>
      <c r="F320" s="133"/>
    </row>
    <row r="321" spans="1:6">
      <c r="A321" s="68"/>
      <c r="B321" s="68"/>
      <c r="C321" s="68"/>
      <c r="D321" s="133"/>
      <c r="E321" s="133"/>
      <c r="F321" s="133"/>
    </row>
    <row r="322" spans="1:6">
      <c r="A322" s="68"/>
      <c r="B322" s="68"/>
      <c r="C322" s="68"/>
      <c r="D322" s="133"/>
      <c r="E322" s="133"/>
      <c r="F322" s="133"/>
    </row>
    <row r="323" spans="1:6">
      <c r="A323" s="68"/>
      <c r="B323" s="68"/>
      <c r="C323" s="68"/>
      <c r="D323" s="133"/>
      <c r="E323" s="133"/>
      <c r="F323" s="133"/>
    </row>
    <row r="324" spans="1:6">
      <c r="A324" s="68"/>
      <c r="B324" s="68"/>
      <c r="C324" s="68"/>
      <c r="D324" s="133"/>
      <c r="E324" s="133"/>
      <c r="F324" s="133"/>
    </row>
    <row r="325" spans="1:6">
      <c r="A325" s="68"/>
      <c r="B325" s="68"/>
      <c r="C325" s="68"/>
      <c r="D325" s="133"/>
      <c r="E325" s="133"/>
      <c r="F325" s="133"/>
    </row>
    <row r="326" spans="1:6">
      <c r="A326" s="68"/>
      <c r="B326" s="68"/>
      <c r="C326" s="68"/>
      <c r="D326" s="133"/>
      <c r="E326" s="133"/>
      <c r="F326" s="133"/>
    </row>
    <row r="327" spans="1:6">
      <c r="A327" s="68"/>
      <c r="B327" s="68"/>
      <c r="C327" s="68"/>
      <c r="D327" s="133"/>
      <c r="E327" s="133"/>
      <c r="F327" s="133"/>
    </row>
    <row r="328" spans="1:6">
      <c r="A328" s="68"/>
      <c r="B328" s="68"/>
      <c r="C328" s="68"/>
      <c r="D328" s="133"/>
      <c r="E328" s="133"/>
      <c r="F328" s="133"/>
    </row>
    <row r="329" spans="1:6">
      <c r="A329" s="68"/>
      <c r="B329" s="68"/>
      <c r="C329" s="68"/>
      <c r="D329" s="133"/>
      <c r="E329" s="133"/>
      <c r="F329" s="133"/>
    </row>
    <row r="330" spans="1:6">
      <c r="A330" s="68"/>
      <c r="B330" s="68"/>
      <c r="C330" s="68"/>
      <c r="D330" s="133"/>
      <c r="E330" s="133"/>
      <c r="F330" s="133"/>
    </row>
    <row r="331" spans="1:6">
      <c r="A331" s="68"/>
      <c r="B331" s="68"/>
      <c r="C331" s="68"/>
      <c r="D331" s="133"/>
      <c r="E331" s="133"/>
      <c r="F331" s="133"/>
    </row>
    <row r="332" spans="1:6">
      <c r="A332" s="68"/>
      <c r="B332" s="68"/>
      <c r="C332" s="68"/>
      <c r="D332" s="133"/>
      <c r="E332" s="133"/>
      <c r="F332" s="133"/>
    </row>
    <row r="333" spans="1:6">
      <c r="A333" s="68"/>
      <c r="B333" s="68"/>
      <c r="C333" s="68"/>
      <c r="D333" s="133"/>
      <c r="E333" s="133"/>
      <c r="F333" s="133"/>
    </row>
    <row r="334" spans="1:6">
      <c r="A334" s="68"/>
      <c r="B334" s="68"/>
      <c r="C334" s="68"/>
      <c r="D334" s="133"/>
      <c r="E334" s="133"/>
      <c r="F334" s="133"/>
    </row>
    <row r="335" spans="1:6">
      <c r="A335" s="68"/>
      <c r="B335" s="68"/>
      <c r="C335" s="68"/>
      <c r="D335" s="133"/>
      <c r="E335" s="133"/>
      <c r="F335" s="133"/>
    </row>
    <row r="336" spans="1:6">
      <c r="A336" s="68"/>
      <c r="B336" s="68"/>
      <c r="C336" s="68"/>
      <c r="D336" s="133"/>
      <c r="E336" s="133"/>
      <c r="F336" s="133"/>
    </row>
    <row r="337" spans="1:6">
      <c r="A337" s="68"/>
      <c r="B337" s="68"/>
      <c r="C337" s="68"/>
      <c r="D337" s="133"/>
      <c r="E337" s="133"/>
      <c r="F337" s="133"/>
    </row>
    <row r="338" spans="1:6">
      <c r="A338" s="68"/>
      <c r="B338" s="68"/>
      <c r="C338" s="68"/>
      <c r="D338" s="133"/>
      <c r="E338" s="133"/>
      <c r="F338" s="133"/>
    </row>
    <row r="339" spans="1:6">
      <c r="A339" s="68"/>
      <c r="B339" s="68"/>
      <c r="C339" s="68"/>
      <c r="D339" s="133"/>
      <c r="E339" s="133"/>
      <c r="F339" s="133"/>
    </row>
    <row r="340" spans="1:6">
      <c r="A340" s="68"/>
      <c r="B340" s="68"/>
      <c r="C340" s="68"/>
      <c r="D340" s="133"/>
      <c r="E340" s="133"/>
      <c r="F340" s="133"/>
    </row>
    <row r="341" spans="1:6">
      <c r="A341" s="68"/>
      <c r="B341" s="68"/>
      <c r="C341" s="68"/>
      <c r="D341" s="133"/>
      <c r="E341" s="133"/>
      <c r="F341" s="133"/>
    </row>
    <row r="342" spans="1:6">
      <c r="A342" s="68"/>
      <c r="B342" s="68"/>
      <c r="C342" s="68"/>
      <c r="D342" s="133"/>
      <c r="E342" s="133"/>
      <c r="F342" s="133"/>
    </row>
    <row r="343" spans="1:6">
      <c r="A343" s="68"/>
      <c r="B343" s="68"/>
      <c r="C343" s="68"/>
      <c r="D343" s="133"/>
      <c r="E343" s="133"/>
      <c r="F343" s="133"/>
    </row>
    <row r="344" spans="1:6">
      <c r="A344" s="68"/>
      <c r="B344" s="68"/>
      <c r="C344" s="68"/>
      <c r="D344" s="133"/>
      <c r="E344" s="133"/>
      <c r="F344" s="133"/>
    </row>
    <row r="345" spans="1:6">
      <c r="A345" s="68"/>
      <c r="B345" s="68"/>
      <c r="C345" s="68"/>
      <c r="D345" s="133"/>
      <c r="E345" s="133"/>
      <c r="F345" s="133"/>
    </row>
    <row r="346" spans="1:6">
      <c r="A346" s="68"/>
      <c r="B346" s="68"/>
      <c r="C346" s="68"/>
      <c r="D346" s="133"/>
      <c r="E346" s="133"/>
      <c r="F346" s="133"/>
    </row>
    <row r="347" spans="1:6">
      <c r="A347" s="68"/>
      <c r="B347" s="68"/>
      <c r="C347" s="68"/>
      <c r="D347" s="133"/>
      <c r="E347" s="133"/>
      <c r="F347" s="133"/>
    </row>
    <row r="348" spans="1:6">
      <c r="A348" s="68"/>
      <c r="B348" s="68"/>
      <c r="C348" s="68"/>
      <c r="D348" s="133"/>
      <c r="E348" s="133"/>
      <c r="F348" s="133"/>
    </row>
    <row r="349" spans="1:6">
      <c r="A349" s="68"/>
      <c r="B349" s="68"/>
      <c r="C349" s="68"/>
      <c r="D349" s="133"/>
      <c r="E349" s="133"/>
      <c r="F349" s="133"/>
    </row>
    <row r="350" spans="1:6">
      <c r="A350" s="68"/>
      <c r="B350" s="68"/>
      <c r="C350" s="68"/>
      <c r="D350" s="133"/>
      <c r="E350" s="133"/>
      <c r="F350" s="133"/>
    </row>
    <row r="351" spans="1:6">
      <c r="A351" s="68"/>
      <c r="B351" s="68"/>
      <c r="C351" s="68"/>
      <c r="D351" s="133"/>
      <c r="E351" s="133"/>
      <c r="F351" s="133"/>
    </row>
    <row r="352" spans="1:6">
      <c r="A352" s="68"/>
      <c r="B352" s="68"/>
      <c r="C352" s="68"/>
      <c r="D352" s="133"/>
      <c r="E352" s="133"/>
      <c r="F352" s="133"/>
    </row>
    <row r="353" spans="1:6">
      <c r="A353" s="68"/>
      <c r="B353" s="68"/>
      <c r="C353" s="68"/>
      <c r="D353" s="133"/>
      <c r="E353" s="133"/>
      <c r="F353" s="133"/>
    </row>
    <row r="354" spans="1:6">
      <c r="A354" s="68"/>
      <c r="B354" s="68"/>
      <c r="C354" s="68"/>
      <c r="D354" s="133"/>
      <c r="E354" s="133"/>
      <c r="F354" s="133"/>
    </row>
    <row r="355" spans="1:6">
      <c r="A355" s="68"/>
      <c r="B355" s="68"/>
      <c r="C355" s="68"/>
      <c r="D355" s="133"/>
      <c r="E355" s="133"/>
      <c r="F355" s="133"/>
    </row>
    <row r="356" spans="1:6">
      <c r="A356" s="68"/>
      <c r="B356" s="68"/>
      <c r="C356" s="68"/>
      <c r="D356" s="133"/>
      <c r="E356" s="133"/>
      <c r="F356" s="133"/>
    </row>
    <row r="357" spans="1:6">
      <c r="A357" s="68"/>
      <c r="B357" s="68"/>
      <c r="C357" s="68"/>
      <c r="D357" s="133"/>
      <c r="E357" s="133"/>
      <c r="F357" s="133"/>
    </row>
    <row r="358" spans="1:6">
      <c r="A358" s="68"/>
      <c r="B358" s="68"/>
      <c r="C358" s="68"/>
      <c r="D358" s="133"/>
      <c r="E358" s="133"/>
      <c r="F358" s="133"/>
    </row>
    <row r="359" spans="1:6">
      <c r="A359" s="68"/>
      <c r="B359" s="68"/>
      <c r="C359" s="68"/>
      <c r="D359" s="133"/>
      <c r="E359" s="133"/>
      <c r="F359" s="133"/>
    </row>
    <row r="360" spans="1:6">
      <c r="A360" s="68"/>
      <c r="B360" s="68"/>
      <c r="C360" s="68"/>
      <c r="D360" s="133"/>
      <c r="E360" s="133"/>
      <c r="F360" s="133"/>
    </row>
    <row r="361" spans="1:6">
      <c r="A361" s="68"/>
      <c r="B361" s="68"/>
      <c r="C361" s="68"/>
      <c r="D361" s="133"/>
      <c r="E361" s="133"/>
      <c r="F361" s="133"/>
    </row>
    <row r="362" spans="1:6">
      <c r="A362" s="68"/>
      <c r="B362" s="68"/>
      <c r="C362" s="68"/>
      <c r="D362" s="133"/>
      <c r="E362" s="133"/>
      <c r="F362" s="133"/>
    </row>
    <row r="363" spans="1:6">
      <c r="A363" s="68"/>
      <c r="B363" s="68"/>
      <c r="C363" s="68"/>
      <c r="D363" s="133"/>
      <c r="E363" s="133"/>
      <c r="F363" s="133"/>
    </row>
    <row r="364" spans="1:6">
      <c r="A364" s="68"/>
      <c r="B364" s="68"/>
      <c r="C364" s="68"/>
      <c r="D364" s="133"/>
      <c r="E364" s="133"/>
      <c r="F364" s="133"/>
    </row>
    <row r="365" spans="1:6">
      <c r="A365" s="68"/>
      <c r="B365" s="68"/>
      <c r="C365" s="68"/>
      <c r="D365" s="133"/>
      <c r="E365" s="133"/>
      <c r="F365" s="133"/>
    </row>
    <row r="366" spans="1:6">
      <c r="A366" s="68"/>
      <c r="B366" s="68"/>
      <c r="C366" s="68"/>
      <c r="D366" s="133"/>
      <c r="E366" s="133"/>
      <c r="F366" s="133"/>
    </row>
    <row r="367" spans="1:6">
      <c r="A367" s="68"/>
      <c r="B367" s="68"/>
      <c r="C367" s="68"/>
      <c r="D367" s="133"/>
      <c r="E367" s="133"/>
      <c r="F367" s="133"/>
    </row>
    <row r="368" spans="1:6">
      <c r="A368" s="68"/>
      <c r="B368" s="68"/>
      <c r="C368" s="68"/>
      <c r="D368" s="133"/>
      <c r="E368" s="133"/>
      <c r="F368" s="133"/>
    </row>
    <row r="369" spans="1:6">
      <c r="A369" s="68"/>
      <c r="B369" s="68"/>
      <c r="C369" s="68"/>
      <c r="D369" s="133"/>
      <c r="E369" s="133"/>
      <c r="F369" s="133"/>
    </row>
    <row r="370" spans="1:6">
      <c r="A370" s="68"/>
      <c r="B370" s="68"/>
      <c r="C370" s="68"/>
      <c r="D370" s="133"/>
      <c r="E370" s="133"/>
      <c r="F370" s="133"/>
    </row>
    <row r="371" spans="1:6">
      <c r="A371" s="68"/>
      <c r="B371" s="68"/>
      <c r="C371" s="68"/>
      <c r="D371" s="133"/>
      <c r="E371" s="133"/>
      <c r="F371" s="133"/>
    </row>
    <row r="372" spans="1:6">
      <c r="A372" s="68"/>
      <c r="B372" s="68"/>
      <c r="C372" s="68"/>
      <c r="D372" s="133"/>
      <c r="E372" s="133"/>
      <c r="F372" s="133"/>
    </row>
    <row r="373" spans="1:6">
      <c r="A373" s="68"/>
      <c r="B373" s="68"/>
      <c r="C373" s="68"/>
      <c r="D373" s="133"/>
      <c r="E373" s="133"/>
      <c r="F373" s="133"/>
    </row>
    <row r="374" spans="1:6">
      <c r="A374" s="68"/>
      <c r="B374" s="68"/>
      <c r="C374" s="68"/>
      <c r="D374" s="133"/>
      <c r="E374" s="133"/>
      <c r="F374" s="133"/>
    </row>
    <row r="375" spans="1:6">
      <c r="A375" s="68"/>
      <c r="B375" s="68"/>
      <c r="C375" s="68"/>
      <c r="D375" s="133"/>
      <c r="E375" s="133"/>
      <c r="F375" s="133"/>
    </row>
    <row r="376" spans="1:6">
      <c r="A376" s="68"/>
      <c r="B376" s="68"/>
      <c r="C376" s="68"/>
      <c r="D376" s="133"/>
      <c r="E376" s="133"/>
      <c r="F376" s="133"/>
    </row>
    <row r="377" spans="1:6">
      <c r="A377" s="68"/>
      <c r="B377" s="68"/>
      <c r="C377" s="68"/>
      <c r="D377" s="133"/>
      <c r="E377" s="133"/>
      <c r="F377" s="133"/>
    </row>
    <row r="378" spans="1:6">
      <c r="A378" s="68"/>
      <c r="B378" s="68"/>
      <c r="C378" s="68"/>
      <c r="D378" s="133"/>
      <c r="E378" s="133"/>
      <c r="F378" s="133"/>
    </row>
    <row r="379" spans="1:6">
      <c r="A379" s="68"/>
      <c r="B379" s="68"/>
      <c r="C379" s="68"/>
      <c r="D379" s="133"/>
      <c r="E379" s="133"/>
      <c r="F379" s="133"/>
    </row>
    <row r="380" spans="1:6">
      <c r="A380" s="68"/>
      <c r="B380" s="68"/>
      <c r="C380" s="68"/>
      <c r="D380" s="133"/>
      <c r="E380" s="133"/>
      <c r="F380" s="133"/>
    </row>
    <row r="381" spans="1:6">
      <c r="A381" s="68"/>
      <c r="B381" s="68"/>
      <c r="C381" s="68"/>
      <c r="D381" s="133"/>
      <c r="E381" s="133"/>
      <c r="F381" s="133"/>
    </row>
    <row r="382" spans="1:6">
      <c r="A382" s="68"/>
      <c r="B382" s="68"/>
      <c r="C382" s="68"/>
      <c r="D382" s="133"/>
      <c r="E382" s="133"/>
      <c r="F382" s="133"/>
    </row>
    <row r="383" spans="1:6">
      <c r="A383" s="68"/>
      <c r="B383" s="68"/>
      <c r="C383" s="68"/>
      <c r="D383" s="133"/>
      <c r="E383" s="133"/>
      <c r="F383" s="133"/>
    </row>
    <row r="384" spans="1:6">
      <c r="A384" s="68"/>
      <c r="B384" s="68"/>
      <c r="C384" s="68"/>
      <c r="D384" s="133"/>
      <c r="E384" s="133"/>
      <c r="F384" s="133"/>
    </row>
    <row r="385" spans="1:6">
      <c r="A385" s="68"/>
      <c r="B385" s="68"/>
      <c r="C385" s="68"/>
      <c r="D385" s="133"/>
      <c r="E385" s="133"/>
      <c r="F385" s="133"/>
    </row>
    <row r="386" spans="1:6">
      <c r="A386" s="68"/>
      <c r="B386" s="68"/>
      <c r="C386" s="68"/>
      <c r="D386" s="133"/>
      <c r="E386" s="133"/>
      <c r="F386" s="133"/>
    </row>
    <row r="387" spans="1:6">
      <c r="A387" s="68"/>
      <c r="B387" s="68"/>
      <c r="C387" s="68"/>
      <c r="D387" s="133"/>
      <c r="E387" s="133"/>
      <c r="F387" s="133"/>
    </row>
    <row r="388" spans="1:6">
      <c r="A388" s="68"/>
      <c r="B388" s="68"/>
      <c r="C388" s="68"/>
      <c r="D388" s="133"/>
      <c r="E388" s="133"/>
      <c r="F388" s="133"/>
    </row>
    <row r="389" spans="1:6">
      <c r="A389" s="68"/>
      <c r="B389" s="68"/>
      <c r="C389" s="68"/>
      <c r="D389" s="133"/>
      <c r="E389" s="133"/>
      <c r="F389" s="133"/>
    </row>
    <row r="390" spans="1:6">
      <c r="A390" s="68"/>
      <c r="B390" s="68"/>
      <c r="C390" s="68"/>
      <c r="D390" s="133"/>
      <c r="E390" s="133"/>
      <c r="F390" s="133"/>
    </row>
    <row r="391" spans="1:6">
      <c r="A391" s="68"/>
      <c r="B391" s="68"/>
      <c r="C391" s="68"/>
      <c r="D391" s="133"/>
      <c r="E391" s="133"/>
      <c r="F391" s="133"/>
    </row>
    <row r="392" spans="1:6">
      <c r="A392" s="68"/>
      <c r="B392" s="68"/>
      <c r="C392" s="68"/>
      <c r="D392" s="133"/>
      <c r="E392" s="133"/>
      <c r="F392" s="133"/>
    </row>
    <row r="393" spans="1:6">
      <c r="A393" s="68"/>
      <c r="B393" s="68"/>
      <c r="C393" s="68"/>
      <c r="D393" s="133"/>
      <c r="E393" s="133"/>
      <c r="F393" s="133"/>
    </row>
    <row r="394" spans="1:6">
      <c r="A394" s="68"/>
      <c r="B394" s="68"/>
      <c r="C394" s="68"/>
      <c r="D394" s="133"/>
      <c r="E394" s="133"/>
      <c r="F394" s="133"/>
    </row>
    <row r="395" spans="1:6">
      <c r="A395" s="68"/>
      <c r="B395" s="68"/>
      <c r="C395" s="68"/>
      <c r="D395" s="133"/>
      <c r="E395" s="133"/>
      <c r="F395" s="133"/>
    </row>
    <row r="396" spans="1:6">
      <c r="A396" s="68"/>
      <c r="B396" s="68"/>
      <c r="C396" s="68"/>
      <c r="D396" s="133"/>
      <c r="E396" s="133"/>
      <c r="F396" s="133"/>
    </row>
    <row r="397" spans="1:6">
      <c r="A397" s="68"/>
      <c r="B397" s="68"/>
      <c r="C397" s="68"/>
      <c r="D397" s="133"/>
      <c r="E397" s="133"/>
      <c r="F397" s="133"/>
    </row>
    <row r="398" spans="1:6">
      <c r="A398" s="68"/>
      <c r="B398" s="68"/>
      <c r="C398" s="68"/>
      <c r="D398" s="133"/>
      <c r="E398" s="133"/>
      <c r="F398" s="133"/>
    </row>
    <row r="399" spans="1:6">
      <c r="A399" s="68"/>
      <c r="B399" s="68"/>
      <c r="C399" s="68"/>
      <c r="D399" s="133"/>
      <c r="E399" s="133"/>
      <c r="F399" s="133"/>
    </row>
    <row r="400" spans="1:6">
      <c r="A400" s="68"/>
      <c r="B400" s="68"/>
      <c r="C400" s="68"/>
      <c r="D400" s="133"/>
      <c r="E400" s="133"/>
      <c r="F400" s="133"/>
    </row>
    <row r="401" spans="1:6">
      <c r="A401" s="68"/>
      <c r="B401" s="68"/>
      <c r="C401" s="68"/>
      <c r="D401" s="133"/>
      <c r="E401" s="133"/>
      <c r="F401" s="133"/>
    </row>
    <row r="402" spans="1:6">
      <c r="A402" s="68"/>
      <c r="B402" s="68"/>
      <c r="C402" s="68"/>
      <c r="D402" s="133"/>
      <c r="E402" s="133"/>
      <c r="F402" s="133"/>
    </row>
    <row r="403" spans="1:6">
      <c r="A403" s="68"/>
      <c r="B403" s="68"/>
      <c r="C403" s="68"/>
      <c r="D403" s="133"/>
      <c r="E403" s="133"/>
      <c r="F403" s="133"/>
    </row>
    <row r="404" spans="1:6">
      <c r="A404" s="68"/>
      <c r="B404" s="68"/>
      <c r="C404" s="68"/>
      <c r="D404" s="133"/>
      <c r="E404" s="133"/>
      <c r="F404" s="133"/>
    </row>
    <row r="405" spans="1:6">
      <c r="A405" s="68"/>
      <c r="B405" s="68"/>
      <c r="C405" s="68"/>
      <c r="D405" s="133"/>
      <c r="E405" s="133"/>
      <c r="F405" s="133"/>
    </row>
    <row r="406" spans="1:6">
      <c r="A406" s="68"/>
      <c r="B406" s="68"/>
      <c r="C406" s="68"/>
      <c r="D406" s="133"/>
      <c r="E406" s="133"/>
      <c r="F406" s="133"/>
    </row>
    <row r="407" spans="1:6">
      <c r="A407" s="68"/>
      <c r="B407" s="68"/>
      <c r="C407" s="68"/>
      <c r="D407" s="133"/>
      <c r="E407" s="133"/>
      <c r="F407" s="133"/>
    </row>
    <row r="408" spans="1:6">
      <c r="A408" s="68"/>
      <c r="B408" s="68"/>
      <c r="C408" s="68"/>
      <c r="D408" s="133"/>
      <c r="E408" s="133"/>
      <c r="F408" s="133"/>
    </row>
    <row r="409" spans="1:6">
      <c r="A409" s="68"/>
      <c r="B409" s="68"/>
      <c r="C409" s="68"/>
      <c r="D409" s="133"/>
      <c r="E409" s="133"/>
      <c r="F409" s="133"/>
    </row>
    <row r="410" spans="1:6">
      <c r="A410" s="68"/>
      <c r="B410" s="68"/>
      <c r="C410" s="68"/>
      <c r="D410" s="133"/>
      <c r="E410" s="133"/>
      <c r="F410" s="133"/>
    </row>
    <row r="411" spans="1:6">
      <c r="A411" s="68"/>
      <c r="B411" s="68"/>
      <c r="C411" s="68"/>
      <c r="D411" s="133"/>
      <c r="E411" s="133"/>
      <c r="F411" s="133"/>
    </row>
    <row r="412" spans="1:6">
      <c r="A412" s="68"/>
      <c r="B412" s="68"/>
      <c r="C412" s="68"/>
      <c r="D412" s="133"/>
      <c r="E412" s="133"/>
      <c r="F412" s="133"/>
    </row>
    <row r="413" spans="1:6">
      <c r="A413" s="68"/>
      <c r="B413" s="68"/>
      <c r="C413" s="68"/>
      <c r="D413" s="133"/>
      <c r="E413" s="133"/>
      <c r="F413" s="133"/>
    </row>
    <row r="414" spans="1:6">
      <c r="A414" s="68"/>
      <c r="B414" s="68"/>
      <c r="C414" s="68"/>
      <c r="D414" s="133"/>
      <c r="E414" s="133"/>
      <c r="F414" s="133"/>
    </row>
    <row r="415" spans="1:6">
      <c r="A415" s="68"/>
      <c r="B415" s="68"/>
      <c r="C415" s="68"/>
      <c r="D415" s="133"/>
      <c r="E415" s="133"/>
      <c r="F415" s="133"/>
    </row>
    <row r="416" spans="1:6">
      <c r="A416" s="68"/>
      <c r="B416" s="68"/>
      <c r="C416" s="68"/>
      <c r="D416" s="133"/>
      <c r="E416" s="133"/>
      <c r="F416" s="133"/>
    </row>
    <row r="417" spans="1:6">
      <c r="A417" s="68"/>
      <c r="B417" s="68"/>
      <c r="C417" s="68"/>
      <c r="D417" s="133"/>
      <c r="E417" s="133"/>
      <c r="F417" s="133"/>
    </row>
    <row r="418" spans="1:6">
      <c r="A418" s="68"/>
      <c r="B418" s="68"/>
      <c r="C418" s="68"/>
      <c r="D418" s="133"/>
      <c r="E418" s="133"/>
      <c r="F418" s="133"/>
    </row>
    <row r="419" spans="1:6">
      <c r="A419" s="68"/>
      <c r="B419" s="68"/>
      <c r="C419" s="68"/>
      <c r="D419" s="133"/>
      <c r="E419" s="133"/>
      <c r="F419" s="133"/>
    </row>
    <row r="420" spans="1:6">
      <c r="A420" s="68"/>
      <c r="B420" s="68"/>
      <c r="C420" s="68"/>
      <c r="D420" s="133"/>
      <c r="E420" s="133"/>
      <c r="F420" s="133"/>
    </row>
    <row r="421" spans="1:6">
      <c r="A421" s="68"/>
      <c r="B421" s="68"/>
      <c r="C421" s="68"/>
      <c r="D421" s="133"/>
      <c r="E421" s="133"/>
      <c r="F421" s="133"/>
    </row>
    <row r="422" spans="1:6">
      <c r="A422" s="68"/>
      <c r="B422" s="68"/>
      <c r="C422" s="68"/>
      <c r="D422" s="133"/>
      <c r="E422" s="133"/>
      <c r="F422" s="133"/>
    </row>
    <row r="423" spans="1:6">
      <c r="A423" s="68"/>
      <c r="B423" s="68"/>
      <c r="C423" s="68"/>
      <c r="D423" s="133"/>
      <c r="E423" s="133"/>
      <c r="F423" s="133"/>
    </row>
    <row r="424" spans="1:6">
      <c r="A424" s="68"/>
      <c r="B424" s="68"/>
      <c r="C424" s="68"/>
      <c r="D424" s="133"/>
      <c r="E424" s="133"/>
      <c r="F424" s="133"/>
    </row>
    <row r="425" spans="1:6">
      <c r="A425" s="68"/>
      <c r="B425" s="68"/>
      <c r="C425" s="68"/>
      <c r="D425" s="133"/>
      <c r="E425" s="133"/>
      <c r="F425" s="133"/>
    </row>
    <row r="426" spans="1:6">
      <c r="A426" s="68"/>
      <c r="B426" s="68"/>
      <c r="C426" s="68"/>
      <c r="D426" s="133"/>
      <c r="E426" s="133"/>
      <c r="F426" s="133"/>
    </row>
    <row r="427" spans="1:6">
      <c r="A427" s="68"/>
      <c r="B427" s="68"/>
      <c r="C427" s="68"/>
      <c r="D427" s="133"/>
      <c r="E427" s="133"/>
      <c r="F427" s="133"/>
    </row>
    <row r="428" spans="1:6">
      <c r="A428" s="68"/>
      <c r="B428" s="68"/>
      <c r="C428" s="68"/>
      <c r="D428" s="133"/>
      <c r="E428" s="133"/>
      <c r="F428" s="133"/>
    </row>
    <row r="429" spans="1:6">
      <c r="A429" s="68"/>
      <c r="B429" s="68"/>
      <c r="C429" s="68"/>
      <c r="D429" s="133"/>
      <c r="E429" s="133"/>
      <c r="F429" s="133"/>
    </row>
    <row r="430" spans="1:6">
      <c r="A430" s="68"/>
      <c r="B430" s="68"/>
      <c r="C430" s="68"/>
      <c r="D430" s="133"/>
      <c r="E430" s="133"/>
      <c r="F430" s="133"/>
    </row>
    <row r="431" spans="1:6">
      <c r="A431" s="68"/>
      <c r="B431" s="68"/>
      <c r="C431" s="68"/>
      <c r="D431" s="133"/>
      <c r="E431" s="133"/>
      <c r="F431" s="133"/>
    </row>
    <row r="432" spans="1:6">
      <c r="A432" s="68"/>
      <c r="B432" s="68"/>
      <c r="C432" s="68"/>
      <c r="D432" s="133"/>
      <c r="E432" s="133"/>
      <c r="F432" s="133"/>
    </row>
    <row r="433" spans="1:6">
      <c r="A433" s="68"/>
      <c r="B433" s="68"/>
      <c r="C433" s="68"/>
      <c r="D433" s="133"/>
      <c r="E433" s="133"/>
      <c r="F433" s="133"/>
    </row>
    <row r="434" spans="1:6">
      <c r="A434" s="68"/>
      <c r="B434" s="68"/>
      <c r="C434" s="68"/>
      <c r="D434" s="133"/>
      <c r="E434" s="133"/>
      <c r="F434" s="133"/>
    </row>
    <row r="435" spans="1:6">
      <c r="A435" s="68"/>
      <c r="B435" s="68"/>
      <c r="C435" s="68"/>
      <c r="D435" s="133"/>
      <c r="E435" s="133"/>
      <c r="F435" s="133"/>
    </row>
    <row r="436" spans="1:6">
      <c r="A436" s="68"/>
      <c r="B436" s="68"/>
      <c r="C436" s="68"/>
      <c r="D436" s="133"/>
      <c r="E436" s="133"/>
      <c r="F436" s="133"/>
    </row>
    <row r="437" spans="1:6">
      <c r="A437" s="68"/>
      <c r="B437" s="68"/>
      <c r="C437" s="68"/>
      <c r="D437" s="133"/>
      <c r="E437" s="133"/>
      <c r="F437" s="133"/>
    </row>
    <row r="438" spans="1:6">
      <c r="A438" s="68"/>
      <c r="B438" s="68"/>
      <c r="C438" s="68"/>
      <c r="D438" s="133"/>
      <c r="E438" s="133"/>
      <c r="F438" s="133"/>
    </row>
    <row r="439" spans="1:6">
      <c r="A439" s="68"/>
      <c r="B439" s="68"/>
      <c r="C439" s="68"/>
      <c r="D439" s="133"/>
      <c r="E439" s="133"/>
      <c r="F439" s="133"/>
    </row>
    <row r="440" spans="1:6">
      <c r="A440" s="68"/>
      <c r="B440" s="68"/>
      <c r="C440" s="68"/>
      <c r="D440" s="133"/>
      <c r="E440" s="133"/>
      <c r="F440" s="133"/>
    </row>
    <row r="441" spans="1:6">
      <c r="A441" s="68"/>
      <c r="B441" s="68"/>
      <c r="C441" s="68"/>
      <c r="D441" s="133"/>
      <c r="E441" s="133"/>
      <c r="F441" s="133"/>
    </row>
    <row r="442" spans="1:6">
      <c r="A442" s="68"/>
      <c r="B442" s="68"/>
      <c r="C442" s="68"/>
      <c r="D442" s="133"/>
      <c r="E442" s="133"/>
      <c r="F442" s="133"/>
    </row>
    <row r="443" spans="1:6">
      <c r="A443" s="68"/>
      <c r="B443" s="68"/>
      <c r="C443" s="68"/>
      <c r="D443" s="133"/>
      <c r="E443" s="133"/>
      <c r="F443" s="133"/>
    </row>
    <row r="444" spans="1:6">
      <c r="A444" s="68"/>
      <c r="B444" s="68"/>
      <c r="C444" s="68"/>
      <c r="D444" s="133"/>
      <c r="E444" s="133"/>
      <c r="F444" s="133"/>
    </row>
    <row r="445" spans="1:6">
      <c r="A445" s="68"/>
      <c r="B445" s="68"/>
      <c r="C445" s="68"/>
      <c r="D445" s="133"/>
      <c r="E445" s="133"/>
      <c r="F445" s="133"/>
    </row>
    <row r="446" spans="1:6">
      <c r="A446" s="68"/>
      <c r="B446" s="68"/>
      <c r="C446" s="68"/>
      <c r="D446" s="133"/>
      <c r="E446" s="133"/>
      <c r="F446" s="133"/>
    </row>
    <row r="447" spans="1:6">
      <c r="A447" s="68"/>
      <c r="B447" s="68"/>
      <c r="C447" s="68"/>
      <c r="D447" s="133"/>
      <c r="E447" s="133"/>
      <c r="F447" s="133"/>
    </row>
    <row r="448" spans="1:6">
      <c r="A448" s="68"/>
      <c r="B448" s="68"/>
      <c r="C448" s="68"/>
      <c r="D448" s="133"/>
      <c r="E448" s="133"/>
      <c r="F448" s="133"/>
    </row>
    <row r="449" spans="1:6">
      <c r="A449" s="68"/>
      <c r="B449" s="68"/>
      <c r="C449" s="68"/>
      <c r="D449" s="133"/>
      <c r="E449" s="133"/>
      <c r="F449" s="133"/>
    </row>
    <row r="450" spans="1:6">
      <c r="A450" s="68"/>
      <c r="B450" s="68"/>
      <c r="C450" s="68"/>
      <c r="D450" s="133"/>
      <c r="E450" s="133"/>
      <c r="F450" s="133"/>
    </row>
    <row r="451" spans="1:6">
      <c r="A451" s="68"/>
      <c r="B451" s="68"/>
      <c r="C451" s="68"/>
      <c r="D451" s="133"/>
      <c r="E451" s="133"/>
      <c r="F451" s="133"/>
    </row>
    <row r="452" spans="1:6">
      <c r="A452" s="68"/>
      <c r="B452" s="68"/>
      <c r="C452" s="68"/>
      <c r="D452" s="133"/>
      <c r="E452" s="133"/>
      <c r="F452" s="133"/>
    </row>
    <row r="453" spans="1:6">
      <c r="A453" s="68"/>
      <c r="B453" s="68"/>
      <c r="C453" s="68"/>
      <c r="D453" s="133"/>
      <c r="E453" s="133"/>
      <c r="F453" s="133"/>
    </row>
    <row r="454" spans="1:6">
      <c r="A454" s="68"/>
      <c r="B454" s="68"/>
      <c r="C454" s="68"/>
      <c r="D454" s="133"/>
      <c r="E454" s="133"/>
      <c r="F454" s="133"/>
    </row>
    <row r="455" spans="1:6">
      <c r="A455" s="68"/>
      <c r="B455" s="68"/>
      <c r="C455" s="68"/>
      <c r="D455" s="133"/>
      <c r="E455" s="133"/>
      <c r="F455" s="133"/>
    </row>
    <row r="456" spans="1:6">
      <c r="A456" s="68"/>
      <c r="B456" s="68"/>
      <c r="C456" s="68"/>
      <c r="D456" s="133"/>
      <c r="E456" s="133"/>
      <c r="F456" s="133"/>
    </row>
    <row r="457" spans="1:6">
      <c r="A457" s="68"/>
      <c r="B457" s="68"/>
      <c r="C457" s="68"/>
      <c r="D457" s="133"/>
      <c r="E457" s="133"/>
      <c r="F457" s="133"/>
    </row>
    <row r="458" spans="1:6">
      <c r="A458" s="68"/>
      <c r="B458" s="68"/>
      <c r="C458" s="68"/>
      <c r="D458" s="133"/>
      <c r="E458" s="133"/>
      <c r="F458" s="133"/>
    </row>
    <row r="459" spans="1:6">
      <c r="A459" s="68"/>
      <c r="B459" s="68"/>
      <c r="C459" s="68"/>
      <c r="D459" s="133"/>
      <c r="E459" s="133"/>
      <c r="F459" s="133"/>
    </row>
    <row r="460" spans="1:6">
      <c r="A460" s="68"/>
      <c r="B460" s="68"/>
      <c r="C460" s="68"/>
      <c r="D460" s="133"/>
      <c r="E460" s="133"/>
      <c r="F460" s="133"/>
    </row>
    <row r="461" spans="1:6">
      <c r="A461" s="68"/>
      <c r="B461" s="68"/>
      <c r="C461" s="68"/>
      <c r="D461" s="133"/>
      <c r="E461" s="133"/>
      <c r="F461" s="133"/>
    </row>
    <row r="462" spans="1:6">
      <c r="A462" s="68"/>
      <c r="B462" s="68"/>
      <c r="C462" s="68"/>
      <c r="D462" s="133"/>
      <c r="E462" s="133"/>
      <c r="F462" s="133"/>
    </row>
    <row r="463" spans="1:6">
      <c r="A463" s="68"/>
      <c r="B463" s="68"/>
      <c r="C463" s="68"/>
      <c r="D463" s="133"/>
      <c r="E463" s="133"/>
      <c r="F463" s="133"/>
    </row>
    <row r="464" spans="1:6">
      <c r="A464" s="68"/>
      <c r="B464" s="68"/>
      <c r="C464" s="68"/>
      <c r="D464" s="133"/>
      <c r="E464" s="133"/>
      <c r="F464" s="133"/>
    </row>
    <row r="465" spans="1:6">
      <c r="A465" s="68"/>
      <c r="B465" s="68"/>
      <c r="C465" s="68"/>
      <c r="D465" s="133"/>
      <c r="E465" s="133"/>
      <c r="F465" s="133"/>
    </row>
    <row r="466" spans="1:6">
      <c r="A466" s="68"/>
      <c r="B466" s="68"/>
      <c r="C466" s="68"/>
      <c r="D466" s="133"/>
      <c r="E466" s="133"/>
      <c r="F466" s="133"/>
    </row>
    <row r="467" spans="1:6">
      <c r="A467" s="68"/>
      <c r="B467" s="68"/>
      <c r="C467" s="68"/>
      <c r="D467" s="133"/>
      <c r="E467" s="133"/>
      <c r="F467" s="133"/>
    </row>
    <row r="468" spans="1:6">
      <c r="A468" s="68"/>
      <c r="B468" s="68"/>
      <c r="C468" s="68"/>
      <c r="D468" s="133"/>
      <c r="E468" s="133"/>
      <c r="F468" s="133"/>
    </row>
    <row r="469" spans="1:6">
      <c r="A469" s="68"/>
      <c r="B469" s="68"/>
      <c r="C469" s="68"/>
      <c r="D469" s="133"/>
      <c r="E469" s="133"/>
      <c r="F469" s="133"/>
    </row>
    <row r="470" spans="1:6">
      <c r="A470" s="68"/>
      <c r="B470" s="68"/>
      <c r="C470" s="68"/>
      <c r="D470" s="133"/>
      <c r="E470" s="133"/>
      <c r="F470" s="133"/>
    </row>
    <row r="471" spans="1:6">
      <c r="A471" s="68"/>
      <c r="B471" s="68"/>
      <c r="C471" s="68"/>
      <c r="D471" s="133"/>
      <c r="E471" s="133"/>
      <c r="F471" s="133"/>
    </row>
    <row r="472" spans="1:6">
      <c r="A472" s="68"/>
      <c r="B472" s="68"/>
      <c r="C472" s="68"/>
      <c r="D472" s="133"/>
      <c r="E472" s="133"/>
      <c r="F472" s="133"/>
    </row>
    <row r="473" spans="1:6">
      <c r="A473" s="68"/>
      <c r="B473" s="68"/>
      <c r="C473" s="68"/>
      <c r="D473" s="133"/>
      <c r="E473" s="133"/>
      <c r="F473" s="133"/>
    </row>
    <row r="474" spans="1:6">
      <c r="A474" s="68"/>
      <c r="B474" s="68"/>
      <c r="C474" s="68"/>
      <c r="D474" s="133"/>
      <c r="E474" s="133"/>
      <c r="F474" s="133"/>
    </row>
    <row r="475" spans="1:6">
      <c r="A475" s="68"/>
      <c r="B475" s="68"/>
      <c r="C475" s="68"/>
      <c r="D475" s="133"/>
      <c r="E475" s="133"/>
      <c r="F475" s="133"/>
    </row>
    <row r="476" spans="1:6">
      <c r="A476" s="68"/>
      <c r="B476" s="68"/>
      <c r="C476" s="68"/>
      <c r="D476" s="133"/>
      <c r="E476" s="133"/>
      <c r="F476" s="133"/>
    </row>
    <row r="477" spans="1:6">
      <c r="A477" s="68"/>
      <c r="B477" s="68"/>
      <c r="C477" s="68"/>
      <c r="D477" s="133"/>
      <c r="E477" s="133"/>
      <c r="F477" s="133"/>
    </row>
    <row r="478" spans="1:6">
      <c r="A478" s="68"/>
      <c r="B478" s="68"/>
      <c r="C478" s="68"/>
      <c r="D478" s="133"/>
      <c r="E478" s="133"/>
      <c r="F478" s="133"/>
    </row>
    <row r="479" spans="1:6">
      <c r="A479" s="68"/>
      <c r="B479" s="68"/>
      <c r="C479" s="68"/>
      <c r="D479" s="133"/>
      <c r="E479" s="133"/>
      <c r="F479" s="133"/>
    </row>
    <row r="480" spans="1:6">
      <c r="A480" s="68"/>
      <c r="B480" s="68"/>
      <c r="C480" s="68"/>
      <c r="D480" s="133"/>
      <c r="E480" s="133"/>
      <c r="F480" s="133"/>
    </row>
    <row r="481" spans="1:6">
      <c r="A481" s="68"/>
      <c r="B481" s="68"/>
      <c r="C481" s="68"/>
      <c r="D481" s="133"/>
      <c r="E481" s="133"/>
      <c r="F481" s="133"/>
    </row>
    <row r="482" spans="1:6">
      <c r="A482" s="68"/>
      <c r="B482" s="68"/>
      <c r="C482" s="68"/>
      <c r="D482" s="133"/>
      <c r="E482" s="133"/>
      <c r="F482" s="133"/>
    </row>
    <row r="483" spans="1:6">
      <c r="A483" s="68"/>
      <c r="B483" s="68"/>
      <c r="C483" s="68"/>
      <c r="D483" s="133"/>
      <c r="E483" s="133"/>
      <c r="F483" s="133"/>
    </row>
    <row r="484" spans="1:6">
      <c r="A484" s="68"/>
      <c r="B484" s="68"/>
      <c r="C484" s="68"/>
      <c r="D484" s="133"/>
      <c r="E484" s="133"/>
      <c r="F484" s="133"/>
    </row>
    <row r="485" spans="1:6">
      <c r="A485" s="68"/>
      <c r="B485" s="68"/>
      <c r="C485" s="68"/>
      <c r="D485" s="133"/>
      <c r="E485" s="133"/>
      <c r="F485" s="133"/>
    </row>
    <row r="486" spans="1:6">
      <c r="A486" s="68"/>
      <c r="B486" s="68"/>
      <c r="C486" s="68"/>
      <c r="D486" s="133"/>
      <c r="E486" s="133"/>
      <c r="F486" s="133"/>
    </row>
    <row r="487" spans="1:6">
      <c r="A487" s="68"/>
      <c r="B487" s="68"/>
      <c r="C487" s="68"/>
      <c r="D487" s="133"/>
      <c r="E487" s="133"/>
      <c r="F487" s="133"/>
    </row>
    <row r="488" spans="1:6">
      <c r="A488" s="68"/>
      <c r="B488" s="68"/>
      <c r="C488" s="68"/>
      <c r="D488" s="133"/>
      <c r="E488" s="133"/>
      <c r="F488" s="133"/>
    </row>
    <row r="489" spans="1:6">
      <c r="A489" s="68"/>
      <c r="B489" s="68"/>
      <c r="C489" s="68"/>
      <c r="D489" s="133"/>
      <c r="E489" s="133"/>
      <c r="F489" s="133"/>
    </row>
    <row r="490" spans="1:6">
      <c r="A490" s="68"/>
      <c r="B490" s="68"/>
      <c r="C490" s="68"/>
      <c r="D490" s="133"/>
      <c r="E490" s="133"/>
      <c r="F490" s="133"/>
    </row>
    <row r="491" spans="1:6">
      <c r="A491" s="68"/>
      <c r="B491" s="68"/>
      <c r="C491" s="68"/>
      <c r="D491" s="133"/>
      <c r="E491" s="133"/>
      <c r="F491" s="133"/>
    </row>
    <row r="492" spans="1:6">
      <c r="A492" s="68"/>
      <c r="B492" s="68"/>
      <c r="C492" s="68"/>
      <c r="D492" s="133"/>
      <c r="E492" s="133"/>
      <c r="F492" s="133"/>
    </row>
    <row r="493" spans="1:6">
      <c r="A493" s="68"/>
      <c r="B493" s="68"/>
      <c r="C493" s="68"/>
      <c r="D493" s="133"/>
      <c r="E493" s="133"/>
      <c r="F493" s="133"/>
    </row>
    <row r="494" spans="1:6">
      <c r="A494" s="68"/>
      <c r="B494" s="68"/>
      <c r="C494" s="68"/>
      <c r="D494" s="133"/>
      <c r="E494" s="133"/>
      <c r="F494" s="133"/>
    </row>
    <row r="495" spans="1:6">
      <c r="A495" s="68"/>
      <c r="B495" s="68"/>
      <c r="C495" s="68"/>
      <c r="D495" s="133"/>
      <c r="E495" s="133"/>
      <c r="F495" s="133"/>
    </row>
    <row r="496" spans="1:6">
      <c r="A496" s="68"/>
      <c r="B496" s="68"/>
      <c r="C496" s="68"/>
      <c r="D496" s="133"/>
      <c r="E496" s="133"/>
      <c r="F496" s="133"/>
    </row>
    <row r="497" spans="1:6">
      <c r="A497" s="68"/>
      <c r="B497" s="68"/>
      <c r="C497" s="68"/>
      <c r="D497" s="133"/>
      <c r="E497" s="133"/>
      <c r="F497" s="133"/>
    </row>
    <row r="498" spans="1:6">
      <c r="A498" s="68"/>
      <c r="B498" s="68"/>
      <c r="C498" s="68"/>
      <c r="D498" s="133"/>
      <c r="E498" s="133"/>
      <c r="F498" s="133"/>
    </row>
    <row r="499" spans="1:6">
      <c r="A499" s="68"/>
      <c r="B499" s="68"/>
      <c r="C499" s="68"/>
      <c r="D499" s="133"/>
      <c r="E499" s="133"/>
      <c r="F499" s="133"/>
    </row>
    <row r="500" spans="1:6">
      <c r="A500" s="68"/>
      <c r="B500" s="68"/>
      <c r="C500" s="68"/>
      <c r="D500" s="133"/>
      <c r="E500" s="133"/>
      <c r="F500" s="133"/>
    </row>
    <row r="501" spans="1:6">
      <c r="A501" s="68"/>
      <c r="B501" s="68"/>
      <c r="C501" s="68"/>
      <c r="D501" s="133"/>
      <c r="E501" s="133"/>
      <c r="F501" s="133"/>
    </row>
    <row r="502" spans="1:6">
      <c r="A502" s="68"/>
      <c r="B502" s="68"/>
      <c r="C502" s="68"/>
      <c r="D502" s="133"/>
      <c r="E502" s="133"/>
      <c r="F502" s="133"/>
    </row>
    <row r="503" spans="1:6">
      <c r="A503" s="68"/>
      <c r="B503" s="68"/>
      <c r="C503" s="68"/>
      <c r="D503" s="133"/>
      <c r="E503" s="133"/>
      <c r="F503" s="133"/>
    </row>
    <row r="504" spans="1:6">
      <c r="A504" s="68"/>
      <c r="B504" s="68"/>
      <c r="C504" s="68"/>
      <c r="D504" s="133"/>
      <c r="E504" s="133"/>
      <c r="F504" s="133"/>
    </row>
    <row r="505" spans="1:6">
      <c r="A505" s="68"/>
      <c r="B505" s="68"/>
      <c r="C505" s="68"/>
      <c r="D505" s="133"/>
      <c r="E505" s="133"/>
      <c r="F505" s="133"/>
    </row>
    <row r="506" spans="1:6">
      <c r="A506" s="68"/>
      <c r="B506" s="68"/>
      <c r="C506" s="68"/>
      <c r="D506" s="133"/>
      <c r="E506" s="133"/>
      <c r="F506" s="133"/>
    </row>
    <row r="507" spans="1:6">
      <c r="A507" s="68"/>
      <c r="B507" s="68"/>
      <c r="C507" s="68"/>
      <c r="D507" s="133"/>
      <c r="E507" s="133"/>
      <c r="F507" s="133"/>
    </row>
    <row r="508" spans="1:6">
      <c r="A508" s="68"/>
      <c r="B508" s="68"/>
      <c r="C508" s="68"/>
      <c r="D508" s="133"/>
      <c r="E508" s="133"/>
      <c r="F508" s="133"/>
    </row>
    <row r="509" spans="1:6">
      <c r="A509" s="68"/>
      <c r="B509" s="68"/>
      <c r="C509" s="68"/>
      <c r="D509" s="133"/>
      <c r="E509" s="133"/>
      <c r="F509" s="133"/>
    </row>
    <row r="510" spans="1:6">
      <c r="A510" s="68"/>
      <c r="B510" s="68"/>
      <c r="C510" s="68"/>
      <c r="D510" s="133"/>
      <c r="E510" s="133"/>
      <c r="F510" s="133"/>
    </row>
    <row r="511" spans="1:6">
      <c r="A511" s="68"/>
      <c r="B511" s="68"/>
      <c r="C511" s="68"/>
      <c r="D511" s="133"/>
      <c r="E511" s="133"/>
      <c r="F511" s="133"/>
    </row>
    <row r="512" spans="1:6">
      <c r="A512" s="68"/>
      <c r="B512" s="68"/>
      <c r="C512" s="68"/>
      <c r="D512" s="133"/>
      <c r="E512" s="133"/>
      <c r="F512" s="133"/>
    </row>
    <row r="513" spans="1:6">
      <c r="A513" s="68"/>
      <c r="B513" s="68"/>
      <c r="C513" s="68"/>
      <c r="D513" s="133"/>
      <c r="E513" s="133"/>
      <c r="F513" s="133"/>
    </row>
    <row r="514" spans="1:6">
      <c r="A514" s="68"/>
      <c r="B514" s="68"/>
      <c r="C514" s="68"/>
      <c r="D514" s="133"/>
      <c r="E514" s="133"/>
      <c r="F514" s="133"/>
    </row>
    <row r="515" spans="1:6">
      <c r="A515" s="68"/>
      <c r="B515" s="68"/>
      <c r="C515" s="68"/>
      <c r="D515" s="133"/>
      <c r="E515" s="133"/>
      <c r="F515" s="133"/>
    </row>
    <row r="516" spans="1:6">
      <c r="A516" s="68"/>
      <c r="B516" s="68"/>
      <c r="C516" s="68"/>
      <c r="D516" s="133"/>
      <c r="E516" s="133"/>
      <c r="F516" s="133"/>
    </row>
    <row r="517" spans="1:6">
      <c r="A517" s="68"/>
      <c r="B517" s="68"/>
      <c r="C517" s="68"/>
      <c r="D517" s="133"/>
      <c r="E517" s="133"/>
      <c r="F517" s="133"/>
    </row>
    <row r="518" spans="1:6">
      <c r="A518" s="68"/>
      <c r="B518" s="68"/>
      <c r="C518" s="68"/>
      <c r="D518" s="133"/>
      <c r="E518" s="133"/>
      <c r="F518" s="133"/>
    </row>
    <row r="519" spans="1:6">
      <c r="A519" s="68"/>
      <c r="B519" s="68"/>
      <c r="C519" s="68"/>
      <c r="D519" s="133"/>
      <c r="E519" s="133"/>
      <c r="F519" s="133"/>
    </row>
    <row r="520" spans="1:6">
      <c r="A520" s="68"/>
      <c r="B520" s="68"/>
      <c r="C520" s="68"/>
      <c r="D520" s="133"/>
      <c r="E520" s="133"/>
      <c r="F520" s="133"/>
    </row>
    <row r="521" spans="1:6">
      <c r="A521" s="68"/>
      <c r="B521" s="68"/>
      <c r="C521" s="68"/>
      <c r="D521" s="133"/>
      <c r="E521" s="133"/>
      <c r="F521" s="133"/>
    </row>
    <row r="522" spans="1:6">
      <c r="A522" s="68"/>
      <c r="B522" s="68"/>
      <c r="C522" s="68"/>
      <c r="D522" s="133"/>
      <c r="E522" s="133"/>
      <c r="F522" s="133"/>
    </row>
    <row r="523" spans="1:6">
      <c r="A523" s="68"/>
      <c r="B523" s="68"/>
      <c r="C523" s="68"/>
      <c r="D523" s="133"/>
      <c r="E523" s="133"/>
      <c r="F523" s="133"/>
    </row>
    <row r="524" spans="1:6">
      <c r="A524" s="68"/>
      <c r="B524" s="68"/>
      <c r="C524" s="68"/>
      <c r="D524" s="133"/>
      <c r="E524" s="133"/>
      <c r="F524" s="133"/>
    </row>
    <row r="525" spans="1:6">
      <c r="A525" s="68"/>
      <c r="B525" s="68"/>
      <c r="C525" s="68"/>
      <c r="D525" s="133"/>
      <c r="E525" s="133"/>
      <c r="F525" s="133"/>
    </row>
    <row r="526" spans="1:6">
      <c r="A526" s="68"/>
      <c r="B526" s="68"/>
      <c r="C526" s="68"/>
      <c r="D526" s="133"/>
      <c r="E526" s="133"/>
      <c r="F526" s="133"/>
    </row>
    <row r="527" spans="1:6">
      <c r="A527" s="68"/>
      <c r="B527" s="68"/>
      <c r="C527" s="68"/>
      <c r="D527" s="133"/>
      <c r="E527" s="133"/>
      <c r="F527" s="133"/>
    </row>
    <row r="528" spans="1:6">
      <c r="A528" s="68"/>
      <c r="B528" s="68"/>
      <c r="C528" s="68"/>
      <c r="D528" s="133"/>
      <c r="E528" s="133"/>
      <c r="F528" s="133"/>
    </row>
    <row r="529" spans="1:6">
      <c r="A529" s="68"/>
      <c r="B529" s="68"/>
      <c r="C529" s="68"/>
      <c r="D529" s="133"/>
      <c r="E529" s="133"/>
      <c r="F529" s="133"/>
    </row>
    <row r="530" spans="1:6">
      <c r="A530" s="68"/>
      <c r="B530" s="68"/>
      <c r="C530" s="68"/>
      <c r="D530" s="133"/>
      <c r="E530" s="133"/>
      <c r="F530" s="133"/>
    </row>
    <row r="531" spans="1:6">
      <c r="A531" s="68"/>
      <c r="B531" s="68"/>
      <c r="C531" s="68"/>
      <c r="D531" s="133"/>
      <c r="E531" s="133"/>
      <c r="F531" s="133"/>
    </row>
    <row r="532" spans="1:6">
      <c r="A532" s="68"/>
      <c r="B532" s="68"/>
      <c r="C532" s="68"/>
      <c r="D532" s="133"/>
      <c r="E532" s="133"/>
      <c r="F532" s="133"/>
    </row>
    <row r="533" spans="1:6">
      <c r="A533" s="68"/>
      <c r="B533" s="68"/>
      <c r="C533" s="68"/>
      <c r="D533" s="133"/>
      <c r="E533" s="133"/>
      <c r="F533" s="133"/>
    </row>
    <row r="534" spans="1:6">
      <c r="A534" s="68"/>
      <c r="B534" s="68"/>
      <c r="C534" s="68"/>
      <c r="D534" s="133"/>
      <c r="E534" s="133"/>
      <c r="F534" s="133"/>
    </row>
    <row r="535" spans="1:6">
      <c r="A535" s="68"/>
      <c r="B535" s="68"/>
      <c r="C535" s="68"/>
      <c r="D535" s="133"/>
      <c r="E535" s="133"/>
      <c r="F535" s="133"/>
    </row>
    <row r="536" spans="1:6">
      <c r="A536" s="68"/>
      <c r="B536" s="68"/>
      <c r="C536" s="68"/>
      <c r="D536" s="133"/>
      <c r="E536" s="133"/>
      <c r="F536" s="133"/>
    </row>
    <row r="537" spans="1:6">
      <c r="A537" s="68"/>
      <c r="B537" s="68"/>
      <c r="C537" s="68"/>
      <c r="D537" s="133"/>
      <c r="E537" s="133"/>
      <c r="F537" s="133"/>
    </row>
    <row r="538" spans="1:6">
      <c r="A538" s="68"/>
      <c r="B538" s="68"/>
      <c r="C538" s="68"/>
      <c r="D538" s="133"/>
      <c r="E538" s="133"/>
      <c r="F538" s="133"/>
    </row>
    <row r="539" spans="1:6">
      <c r="A539" s="68"/>
      <c r="B539" s="68"/>
      <c r="C539" s="68"/>
      <c r="D539" s="133"/>
      <c r="E539" s="133"/>
      <c r="F539" s="133"/>
    </row>
    <row r="540" spans="1:6">
      <c r="A540" s="68"/>
      <c r="B540" s="68"/>
      <c r="C540" s="68"/>
      <c r="D540" s="133"/>
      <c r="E540" s="133"/>
      <c r="F540" s="133"/>
    </row>
    <row r="541" spans="1:6">
      <c r="A541" s="68"/>
      <c r="B541" s="68"/>
      <c r="C541" s="68"/>
      <c r="D541" s="133"/>
      <c r="E541" s="133"/>
      <c r="F541" s="133"/>
    </row>
    <row r="542" spans="1:6">
      <c r="A542" s="68"/>
      <c r="B542" s="68"/>
      <c r="C542" s="68"/>
      <c r="D542" s="133"/>
      <c r="E542" s="133"/>
      <c r="F542" s="133"/>
    </row>
    <row r="543" spans="1:6">
      <c r="A543" s="68"/>
      <c r="B543" s="68"/>
      <c r="C543" s="68"/>
      <c r="D543" s="133"/>
      <c r="E543" s="133"/>
      <c r="F543" s="133"/>
    </row>
    <row r="544" spans="1:6">
      <c r="A544" s="68"/>
      <c r="B544" s="68"/>
      <c r="C544" s="68"/>
      <c r="D544" s="133"/>
      <c r="E544" s="133"/>
      <c r="F544" s="133"/>
    </row>
    <row r="545" spans="1:6">
      <c r="A545" s="68"/>
      <c r="B545" s="68"/>
      <c r="C545" s="68"/>
      <c r="D545" s="133"/>
      <c r="E545" s="133"/>
      <c r="F545" s="133"/>
    </row>
    <row r="546" spans="1:6">
      <c r="A546" s="68"/>
      <c r="B546" s="68"/>
      <c r="C546" s="68"/>
      <c r="D546" s="133"/>
      <c r="E546" s="133"/>
      <c r="F546" s="133"/>
    </row>
    <row r="547" spans="1:6">
      <c r="A547" s="68"/>
      <c r="B547" s="68"/>
      <c r="C547" s="68"/>
      <c r="D547" s="133"/>
      <c r="E547" s="133"/>
      <c r="F547" s="133"/>
    </row>
    <row r="548" spans="1:6">
      <c r="A548" s="68"/>
      <c r="B548" s="68"/>
      <c r="C548" s="68"/>
      <c r="D548" s="133"/>
      <c r="E548" s="133"/>
      <c r="F548" s="133"/>
    </row>
    <row r="549" spans="1:6">
      <c r="A549" s="68"/>
      <c r="B549" s="68"/>
      <c r="C549" s="68"/>
      <c r="D549" s="133"/>
      <c r="E549" s="133"/>
      <c r="F549" s="133"/>
    </row>
    <row r="550" spans="1:6">
      <c r="A550" s="68"/>
      <c r="B550" s="68"/>
      <c r="C550" s="68"/>
      <c r="D550" s="133"/>
      <c r="E550" s="133"/>
      <c r="F550" s="133"/>
    </row>
    <row r="551" spans="1:6">
      <c r="A551" s="68"/>
      <c r="B551" s="68"/>
      <c r="C551" s="68"/>
      <c r="D551" s="133"/>
      <c r="E551" s="133"/>
      <c r="F551" s="133"/>
    </row>
    <row r="552" spans="1:6">
      <c r="A552" s="68"/>
      <c r="B552" s="68"/>
      <c r="C552" s="68"/>
      <c r="D552" s="133"/>
      <c r="E552" s="133"/>
      <c r="F552" s="133"/>
    </row>
    <row r="553" spans="1:6">
      <c r="A553" s="68"/>
      <c r="B553" s="68"/>
      <c r="C553" s="68"/>
      <c r="D553" s="133"/>
      <c r="E553" s="133"/>
      <c r="F553" s="133"/>
    </row>
    <row r="554" spans="1:6">
      <c r="A554" s="68"/>
      <c r="B554" s="68"/>
      <c r="C554" s="68"/>
      <c r="D554" s="133"/>
      <c r="E554" s="133"/>
      <c r="F554" s="133"/>
    </row>
    <row r="555" spans="1:6">
      <c r="A555" s="68"/>
      <c r="B555" s="68"/>
      <c r="C555" s="68"/>
      <c r="D555" s="133"/>
      <c r="E555" s="133"/>
      <c r="F555" s="133"/>
    </row>
    <row r="556" spans="1:6">
      <c r="A556" s="68"/>
      <c r="B556" s="68"/>
      <c r="C556" s="68"/>
      <c r="D556" s="133"/>
      <c r="E556" s="133"/>
      <c r="F556" s="133"/>
    </row>
    <row r="557" spans="1:6">
      <c r="A557" s="68"/>
      <c r="B557" s="68"/>
      <c r="C557" s="68"/>
      <c r="D557" s="133"/>
      <c r="E557" s="133"/>
      <c r="F557" s="133"/>
    </row>
    <row r="558" spans="1:6">
      <c r="A558" s="68"/>
      <c r="B558" s="68"/>
      <c r="C558" s="68"/>
      <c r="D558" s="133"/>
      <c r="E558" s="133"/>
      <c r="F558" s="133"/>
    </row>
    <row r="559" spans="1:6">
      <c r="A559" s="68"/>
      <c r="B559" s="68"/>
      <c r="C559" s="68"/>
      <c r="D559" s="133"/>
      <c r="E559" s="133"/>
      <c r="F559" s="133"/>
    </row>
    <row r="560" spans="1:6">
      <c r="A560" s="68"/>
      <c r="B560" s="68"/>
      <c r="C560" s="68"/>
      <c r="D560" s="133"/>
      <c r="E560" s="133"/>
      <c r="F560" s="133"/>
    </row>
    <row r="561" spans="1:6">
      <c r="A561" s="68"/>
      <c r="B561" s="68"/>
      <c r="C561" s="68"/>
      <c r="D561" s="133"/>
      <c r="E561" s="133"/>
      <c r="F561" s="133"/>
    </row>
    <row r="562" spans="1:6">
      <c r="A562" s="68"/>
      <c r="B562" s="68"/>
      <c r="C562" s="68"/>
      <c r="D562" s="133"/>
      <c r="E562" s="133"/>
      <c r="F562" s="133"/>
    </row>
    <row r="563" spans="1:6">
      <c r="A563" s="68"/>
      <c r="B563" s="68"/>
      <c r="C563" s="68"/>
      <c r="D563" s="133"/>
      <c r="E563" s="133"/>
      <c r="F563" s="133"/>
    </row>
    <row r="564" spans="1:6">
      <c r="A564" s="68"/>
      <c r="B564" s="68"/>
      <c r="C564" s="68"/>
      <c r="D564" s="133"/>
      <c r="E564" s="133"/>
      <c r="F564" s="133"/>
    </row>
    <row r="565" spans="1:6">
      <c r="A565" s="68"/>
      <c r="B565" s="68"/>
      <c r="C565" s="68"/>
      <c r="D565" s="133"/>
      <c r="E565" s="133"/>
      <c r="F565" s="133"/>
    </row>
    <row r="566" spans="1:6">
      <c r="A566" s="68"/>
      <c r="B566" s="68"/>
      <c r="C566" s="68"/>
      <c r="D566" s="133"/>
      <c r="E566" s="133"/>
      <c r="F566" s="133"/>
    </row>
    <row r="567" spans="1:6">
      <c r="A567" s="68"/>
      <c r="B567" s="68"/>
      <c r="C567" s="68"/>
      <c r="D567" s="133"/>
      <c r="E567" s="133"/>
      <c r="F567" s="133"/>
    </row>
    <row r="568" spans="1:6">
      <c r="A568" s="68"/>
      <c r="B568" s="68"/>
      <c r="C568" s="68"/>
      <c r="D568" s="133"/>
      <c r="E568" s="133"/>
      <c r="F568" s="133"/>
    </row>
    <row r="569" spans="1:6">
      <c r="A569" s="68"/>
      <c r="B569" s="68"/>
      <c r="C569" s="68"/>
      <c r="D569" s="133"/>
      <c r="E569" s="133"/>
      <c r="F569" s="133"/>
    </row>
    <row r="570" spans="1:6">
      <c r="A570" s="68"/>
      <c r="B570" s="68"/>
      <c r="C570" s="68"/>
      <c r="D570" s="133"/>
      <c r="E570" s="133"/>
      <c r="F570" s="133"/>
    </row>
    <row r="571" spans="1:6">
      <c r="A571" s="68"/>
      <c r="B571" s="68"/>
      <c r="C571" s="68"/>
      <c r="D571" s="133"/>
      <c r="E571" s="133"/>
      <c r="F571" s="133"/>
    </row>
    <row r="572" spans="1:6">
      <c r="A572" s="68"/>
      <c r="B572" s="68"/>
      <c r="C572" s="68"/>
      <c r="D572" s="133"/>
      <c r="E572" s="133"/>
      <c r="F572" s="133"/>
    </row>
    <row r="573" spans="1:6">
      <c r="A573" s="68"/>
      <c r="B573" s="68"/>
      <c r="C573" s="68"/>
      <c r="D573" s="133"/>
      <c r="E573" s="133"/>
      <c r="F573" s="133"/>
    </row>
    <row r="574" spans="1:6">
      <c r="A574" s="68"/>
      <c r="B574" s="68"/>
      <c r="C574" s="68"/>
      <c r="D574" s="133"/>
      <c r="E574" s="133"/>
      <c r="F574" s="133"/>
    </row>
    <row r="575" spans="1:6">
      <c r="A575" s="68"/>
      <c r="B575" s="68"/>
      <c r="C575" s="68"/>
      <c r="D575" s="133"/>
      <c r="E575" s="133"/>
      <c r="F575" s="133"/>
    </row>
    <row r="576" spans="1:6">
      <c r="A576" s="68"/>
      <c r="B576" s="68"/>
      <c r="C576" s="68"/>
      <c r="D576" s="133"/>
      <c r="E576" s="133"/>
      <c r="F576" s="133"/>
    </row>
    <row r="577" spans="1:6">
      <c r="A577" s="68"/>
      <c r="B577" s="68"/>
      <c r="C577" s="68"/>
      <c r="D577" s="133"/>
      <c r="E577" s="133"/>
      <c r="F577" s="133"/>
    </row>
    <row r="578" spans="1:6">
      <c r="A578" s="68"/>
      <c r="B578" s="68"/>
      <c r="C578" s="68"/>
      <c r="D578" s="133"/>
      <c r="E578" s="133"/>
      <c r="F578" s="133"/>
    </row>
    <row r="579" spans="1:6">
      <c r="A579" s="68"/>
      <c r="B579" s="68"/>
      <c r="C579" s="68"/>
      <c r="D579" s="133"/>
      <c r="E579" s="133"/>
      <c r="F579" s="133"/>
    </row>
    <row r="580" spans="1:6">
      <c r="A580" s="68"/>
      <c r="B580" s="68"/>
      <c r="C580" s="68"/>
      <c r="D580" s="133"/>
      <c r="E580" s="133"/>
      <c r="F580" s="133"/>
    </row>
    <row r="581" spans="1:6">
      <c r="A581" s="68"/>
      <c r="B581" s="68"/>
      <c r="C581" s="68"/>
      <c r="D581" s="133"/>
      <c r="E581" s="133"/>
      <c r="F581" s="133"/>
    </row>
    <row r="582" spans="1:6">
      <c r="A582" s="68"/>
      <c r="B582" s="68"/>
      <c r="C582" s="68"/>
      <c r="D582" s="133"/>
      <c r="E582" s="133"/>
      <c r="F582" s="133"/>
    </row>
    <row r="583" spans="1:6">
      <c r="A583" s="68"/>
      <c r="B583" s="68"/>
      <c r="C583" s="68"/>
      <c r="D583" s="133"/>
      <c r="E583" s="133"/>
      <c r="F583" s="133"/>
    </row>
    <row r="584" spans="1:6">
      <c r="A584" s="68"/>
      <c r="B584" s="68"/>
      <c r="C584" s="68"/>
      <c r="D584" s="133"/>
      <c r="E584" s="133"/>
      <c r="F584" s="133"/>
    </row>
    <row r="585" spans="1:6">
      <c r="A585" s="68"/>
      <c r="B585" s="68"/>
      <c r="C585" s="68"/>
      <c r="D585" s="133"/>
      <c r="E585" s="133"/>
      <c r="F585" s="133"/>
    </row>
    <row r="586" spans="1:6">
      <c r="A586" s="68"/>
      <c r="B586" s="68"/>
      <c r="C586" s="68"/>
      <c r="D586" s="133"/>
      <c r="E586" s="133"/>
      <c r="F586" s="133"/>
    </row>
    <row r="587" spans="1:6">
      <c r="A587" s="68"/>
      <c r="B587" s="68"/>
      <c r="C587" s="68"/>
      <c r="D587" s="133"/>
      <c r="E587" s="133"/>
      <c r="F587" s="133"/>
    </row>
    <row r="588" spans="1:6">
      <c r="A588" s="68"/>
      <c r="B588" s="68"/>
      <c r="C588" s="68"/>
      <c r="D588" s="133"/>
      <c r="E588" s="133"/>
      <c r="F588" s="133"/>
    </row>
    <row r="589" spans="1:6">
      <c r="A589" s="68"/>
      <c r="B589" s="68"/>
      <c r="C589" s="68"/>
      <c r="D589" s="133"/>
      <c r="E589" s="133"/>
      <c r="F589" s="133"/>
    </row>
    <row r="590" spans="1:6">
      <c r="A590" s="68"/>
      <c r="B590" s="68"/>
      <c r="C590" s="68"/>
      <c r="D590" s="133"/>
      <c r="E590" s="133"/>
      <c r="F590" s="133"/>
    </row>
    <row r="591" spans="1:6">
      <c r="A591" s="68"/>
      <c r="B591" s="68"/>
      <c r="C591" s="68"/>
      <c r="D591" s="133"/>
      <c r="E591" s="133"/>
      <c r="F591" s="133"/>
    </row>
    <row r="592" spans="1:6">
      <c r="A592" s="68"/>
      <c r="B592" s="68"/>
      <c r="C592" s="68"/>
      <c r="D592" s="133"/>
      <c r="E592" s="133"/>
      <c r="F592" s="133"/>
    </row>
    <row r="593" spans="1:6">
      <c r="A593" s="68"/>
      <c r="B593" s="68"/>
      <c r="C593" s="68"/>
      <c r="D593" s="133"/>
      <c r="E593" s="133"/>
      <c r="F593" s="133"/>
    </row>
    <row r="594" spans="1:6">
      <c r="A594" s="68"/>
      <c r="B594" s="68"/>
      <c r="C594" s="68"/>
      <c r="D594" s="133"/>
      <c r="E594" s="133"/>
      <c r="F594" s="133"/>
    </row>
    <row r="595" spans="1:6">
      <c r="A595" s="68"/>
      <c r="B595" s="68"/>
      <c r="C595" s="68"/>
      <c r="D595" s="133"/>
      <c r="E595" s="133"/>
      <c r="F595" s="133"/>
    </row>
    <row r="596" spans="1:6">
      <c r="A596" s="68"/>
      <c r="B596" s="68"/>
      <c r="C596" s="68"/>
      <c r="D596" s="133"/>
      <c r="E596" s="133"/>
      <c r="F596" s="133"/>
    </row>
    <row r="597" spans="1:6">
      <c r="A597" s="68"/>
      <c r="B597" s="68"/>
      <c r="C597" s="68"/>
      <c r="D597" s="133"/>
      <c r="E597" s="133"/>
      <c r="F597" s="133"/>
    </row>
    <row r="598" spans="1:6">
      <c r="A598" s="68"/>
      <c r="B598" s="68"/>
      <c r="C598" s="68"/>
      <c r="D598" s="133"/>
      <c r="E598" s="133"/>
      <c r="F598" s="133"/>
    </row>
    <row r="599" spans="1:6">
      <c r="A599" s="68"/>
      <c r="B599" s="68"/>
      <c r="C599" s="68"/>
      <c r="D599" s="133"/>
      <c r="E599" s="133"/>
      <c r="F599" s="133"/>
    </row>
    <row r="600" spans="1:6">
      <c r="A600" s="68"/>
      <c r="B600" s="68"/>
      <c r="C600" s="68"/>
      <c r="D600" s="133"/>
      <c r="E600" s="133"/>
      <c r="F600" s="133"/>
    </row>
    <row r="601" spans="1:6">
      <c r="A601" s="68"/>
      <c r="B601" s="68"/>
      <c r="C601" s="68"/>
      <c r="D601" s="133"/>
      <c r="E601" s="133"/>
      <c r="F601" s="133"/>
    </row>
    <row r="602" spans="1:6">
      <c r="A602" s="68"/>
      <c r="B602" s="68"/>
      <c r="C602" s="68"/>
      <c r="D602" s="133"/>
      <c r="E602" s="133"/>
      <c r="F602" s="133"/>
    </row>
    <row r="603" spans="1:6">
      <c r="A603" s="68"/>
      <c r="B603" s="68"/>
      <c r="C603" s="68"/>
      <c r="D603" s="133"/>
      <c r="E603" s="133"/>
      <c r="F603" s="133"/>
    </row>
    <row r="604" spans="1:6">
      <c r="A604" s="68"/>
      <c r="B604" s="68"/>
      <c r="C604" s="68"/>
      <c r="D604" s="133"/>
      <c r="E604" s="133"/>
      <c r="F604" s="133"/>
    </row>
    <row r="605" spans="1:6">
      <c r="A605" s="68"/>
      <c r="B605" s="68"/>
      <c r="C605" s="68"/>
      <c r="D605" s="133"/>
      <c r="E605" s="133"/>
      <c r="F605" s="133"/>
    </row>
    <row r="606" spans="1:6">
      <c r="A606" s="68"/>
      <c r="B606" s="68"/>
      <c r="C606" s="68"/>
      <c r="D606" s="133"/>
      <c r="E606" s="133"/>
      <c r="F606" s="133"/>
    </row>
    <row r="607" spans="1:6">
      <c r="A607" s="68"/>
      <c r="B607" s="68"/>
      <c r="C607" s="68"/>
      <c r="D607" s="133"/>
      <c r="E607" s="133"/>
      <c r="F607" s="133"/>
    </row>
    <row r="608" spans="1:6">
      <c r="A608" s="68"/>
      <c r="B608" s="68"/>
      <c r="C608" s="68"/>
      <c r="D608" s="133"/>
      <c r="E608" s="133"/>
      <c r="F608" s="133"/>
    </row>
    <row r="609" spans="1:6">
      <c r="A609" s="68"/>
      <c r="B609" s="68"/>
      <c r="C609" s="68"/>
      <c r="D609" s="133"/>
      <c r="E609" s="133"/>
      <c r="F609" s="133"/>
    </row>
    <row r="610" spans="1:6">
      <c r="A610" s="68"/>
      <c r="B610" s="68"/>
      <c r="C610" s="68"/>
      <c r="D610" s="133"/>
      <c r="E610" s="133"/>
      <c r="F610" s="133"/>
    </row>
    <row r="611" spans="1:6">
      <c r="A611" s="68"/>
      <c r="B611" s="68"/>
      <c r="C611" s="68"/>
      <c r="D611" s="133"/>
      <c r="E611" s="133"/>
      <c r="F611" s="133"/>
    </row>
    <row r="612" spans="1:6">
      <c r="A612" s="68"/>
      <c r="B612" s="68"/>
      <c r="C612" s="68"/>
      <c r="D612" s="133"/>
      <c r="E612" s="133"/>
      <c r="F612" s="133"/>
    </row>
    <row r="613" spans="1:6">
      <c r="A613" s="68"/>
      <c r="B613" s="68"/>
      <c r="C613" s="68"/>
      <c r="D613" s="133"/>
      <c r="E613" s="133"/>
      <c r="F613" s="133"/>
    </row>
    <row r="614" spans="1:6">
      <c r="A614" s="68"/>
      <c r="B614" s="68"/>
      <c r="C614" s="68"/>
      <c r="D614" s="133"/>
      <c r="E614" s="133"/>
      <c r="F614" s="133"/>
    </row>
    <row r="615" spans="1:6">
      <c r="A615" s="68"/>
      <c r="B615" s="68"/>
      <c r="C615" s="68"/>
      <c r="D615" s="133"/>
      <c r="E615" s="133"/>
      <c r="F615" s="133"/>
    </row>
    <row r="616" spans="1:6">
      <c r="A616" s="68"/>
      <c r="B616" s="68"/>
      <c r="C616" s="68"/>
      <c r="D616" s="133"/>
      <c r="E616" s="133"/>
      <c r="F616" s="133"/>
    </row>
    <row r="617" spans="1:6">
      <c r="A617" s="68"/>
      <c r="B617" s="68"/>
      <c r="C617" s="68"/>
      <c r="D617" s="133"/>
      <c r="E617" s="133"/>
      <c r="F617" s="133"/>
    </row>
    <row r="618" spans="1:6">
      <c r="A618" s="68"/>
      <c r="B618" s="68"/>
      <c r="C618" s="68"/>
      <c r="D618" s="133"/>
      <c r="E618" s="133"/>
      <c r="F618" s="133"/>
    </row>
    <row r="619" spans="1:6">
      <c r="A619" s="68"/>
      <c r="B619" s="68"/>
      <c r="C619" s="68"/>
      <c r="D619" s="133"/>
      <c r="E619" s="133"/>
      <c r="F619" s="133"/>
    </row>
    <row r="620" spans="1:6">
      <c r="A620" s="68"/>
      <c r="B620" s="68"/>
      <c r="C620" s="68"/>
      <c r="D620" s="133"/>
      <c r="E620" s="133"/>
      <c r="F620" s="133"/>
    </row>
    <row r="621" spans="1:6">
      <c r="A621" s="68"/>
      <c r="B621" s="68"/>
      <c r="C621" s="68"/>
      <c r="D621" s="133"/>
      <c r="E621" s="133"/>
      <c r="F621" s="133"/>
    </row>
    <row r="622" spans="1:6">
      <c r="A622" s="68"/>
      <c r="B622" s="68"/>
      <c r="C622" s="68"/>
      <c r="D622" s="133"/>
      <c r="E622" s="133"/>
      <c r="F622" s="133"/>
    </row>
    <row r="623" spans="1:6">
      <c r="A623" s="68"/>
      <c r="B623" s="68"/>
      <c r="C623" s="68"/>
      <c r="D623" s="133"/>
      <c r="E623" s="133"/>
      <c r="F623" s="133"/>
    </row>
    <row r="624" spans="1:6">
      <c r="A624" s="68"/>
      <c r="B624" s="68"/>
      <c r="C624" s="68"/>
      <c r="D624" s="133"/>
      <c r="E624" s="133"/>
      <c r="F624" s="133"/>
    </row>
    <row r="625" spans="1:6">
      <c r="A625" s="68"/>
      <c r="B625" s="68"/>
      <c r="C625" s="68"/>
      <c r="D625" s="133"/>
      <c r="E625" s="133"/>
      <c r="F625" s="133"/>
    </row>
    <row r="626" spans="1:6">
      <c r="A626" s="68"/>
      <c r="B626" s="68"/>
      <c r="C626" s="68"/>
      <c r="D626" s="133"/>
      <c r="E626" s="133"/>
      <c r="F626" s="133"/>
    </row>
    <row r="627" spans="1:6">
      <c r="A627" s="68"/>
      <c r="B627" s="68"/>
      <c r="C627" s="68"/>
      <c r="D627" s="133"/>
      <c r="E627" s="133"/>
      <c r="F627" s="133"/>
    </row>
    <row r="628" spans="1:6">
      <c r="A628" s="68"/>
      <c r="B628" s="68"/>
      <c r="C628" s="68"/>
      <c r="D628" s="133"/>
      <c r="E628" s="133"/>
      <c r="F628" s="133"/>
    </row>
    <row r="629" spans="1:6">
      <c r="A629" s="68"/>
      <c r="B629" s="68"/>
      <c r="C629" s="68"/>
      <c r="D629" s="133"/>
      <c r="E629" s="133"/>
      <c r="F629" s="133"/>
    </row>
    <row r="630" spans="1:6">
      <c r="A630" s="68"/>
      <c r="B630" s="68"/>
      <c r="C630" s="68"/>
      <c r="D630" s="133"/>
      <c r="E630" s="133"/>
      <c r="F630" s="133"/>
    </row>
    <row r="631" spans="1:6">
      <c r="A631" s="68"/>
      <c r="B631" s="68"/>
      <c r="C631" s="68"/>
      <c r="D631" s="133"/>
      <c r="E631" s="133"/>
      <c r="F631" s="133"/>
    </row>
    <row r="632" spans="1:6">
      <c r="A632" s="68"/>
      <c r="B632" s="68"/>
      <c r="C632" s="68"/>
      <c r="D632" s="133"/>
      <c r="E632" s="133"/>
      <c r="F632" s="133"/>
    </row>
    <row r="633" spans="1:6">
      <c r="A633" s="68"/>
      <c r="B633" s="68"/>
      <c r="C633" s="68"/>
      <c r="D633" s="133"/>
      <c r="E633" s="133"/>
      <c r="F633" s="133"/>
    </row>
    <row r="634" spans="1:6">
      <c r="A634" s="68"/>
      <c r="B634" s="68"/>
      <c r="C634" s="68"/>
      <c r="D634" s="133"/>
      <c r="E634" s="133"/>
      <c r="F634" s="133"/>
    </row>
    <row r="635" spans="1:6">
      <c r="A635" s="68"/>
      <c r="B635" s="68"/>
      <c r="C635" s="68"/>
      <c r="D635" s="133"/>
      <c r="E635" s="133"/>
      <c r="F635" s="133"/>
    </row>
    <row r="636" spans="1:6">
      <c r="A636" s="68"/>
      <c r="B636" s="68"/>
      <c r="C636" s="68"/>
      <c r="D636" s="133"/>
      <c r="E636" s="133"/>
      <c r="F636" s="133"/>
    </row>
    <row r="637" spans="1:6">
      <c r="A637" s="68"/>
      <c r="B637" s="68"/>
      <c r="C637" s="68"/>
      <c r="D637" s="133"/>
      <c r="E637" s="133"/>
      <c r="F637" s="133"/>
    </row>
    <row r="638" spans="1:6">
      <c r="A638" s="68"/>
      <c r="B638" s="68"/>
      <c r="C638" s="68"/>
      <c r="D638" s="133"/>
      <c r="E638" s="133"/>
      <c r="F638" s="133"/>
    </row>
    <row r="639" spans="1:6">
      <c r="A639" s="68"/>
      <c r="B639" s="68"/>
      <c r="C639" s="68"/>
      <c r="D639" s="133"/>
      <c r="E639" s="133"/>
      <c r="F639" s="133"/>
    </row>
    <row r="640" spans="1:6">
      <c r="A640" s="68"/>
      <c r="B640" s="68"/>
      <c r="C640" s="68"/>
      <c r="D640" s="133"/>
      <c r="E640" s="133"/>
      <c r="F640" s="133"/>
    </row>
    <row r="641" spans="1:6">
      <c r="A641" s="68"/>
      <c r="B641" s="68"/>
      <c r="C641" s="68"/>
      <c r="D641" s="133"/>
      <c r="E641" s="133"/>
      <c r="F641" s="133"/>
    </row>
    <row r="642" spans="1:6">
      <c r="A642" s="68"/>
      <c r="B642" s="68"/>
      <c r="C642" s="68"/>
      <c r="D642" s="133"/>
      <c r="E642" s="133"/>
      <c r="F642" s="133"/>
    </row>
    <row r="643" spans="1:6">
      <c r="A643" s="68"/>
      <c r="B643" s="68"/>
      <c r="C643" s="68"/>
      <c r="D643" s="133"/>
      <c r="E643" s="133"/>
      <c r="F643" s="133"/>
    </row>
    <row r="644" spans="1:6">
      <c r="A644" s="68"/>
      <c r="B644" s="68"/>
      <c r="C644" s="68"/>
      <c r="D644" s="133"/>
      <c r="E644" s="133"/>
      <c r="F644" s="133"/>
    </row>
    <row r="645" spans="1:6">
      <c r="A645" s="68"/>
      <c r="B645" s="68"/>
      <c r="C645" s="68"/>
      <c r="D645" s="133"/>
      <c r="E645" s="133"/>
      <c r="F645" s="133"/>
    </row>
    <row r="646" spans="1:6">
      <c r="A646" s="68"/>
      <c r="B646" s="68"/>
      <c r="C646" s="68"/>
      <c r="D646" s="133"/>
      <c r="E646" s="133"/>
      <c r="F646" s="133"/>
    </row>
    <row r="647" spans="1:6">
      <c r="A647" s="68"/>
      <c r="B647" s="68"/>
      <c r="C647" s="68"/>
      <c r="D647" s="133"/>
      <c r="E647" s="133"/>
      <c r="F647" s="133"/>
    </row>
    <row r="648" spans="1:6">
      <c r="A648" s="68"/>
      <c r="B648" s="68"/>
      <c r="C648" s="68"/>
      <c r="D648" s="133"/>
      <c r="E648" s="133"/>
      <c r="F648" s="133"/>
    </row>
    <row r="649" spans="1:6">
      <c r="A649" s="68"/>
      <c r="B649" s="68"/>
      <c r="C649" s="68"/>
      <c r="D649" s="133"/>
      <c r="E649" s="133"/>
      <c r="F649" s="133"/>
    </row>
    <row r="650" spans="1:6">
      <c r="A650" s="68"/>
      <c r="B650" s="68"/>
      <c r="C650" s="68"/>
      <c r="D650" s="133"/>
      <c r="E650" s="133"/>
      <c r="F650" s="133"/>
    </row>
    <row r="651" spans="1:6">
      <c r="A651" s="68"/>
      <c r="B651" s="68"/>
      <c r="C651" s="68"/>
      <c r="D651" s="133"/>
      <c r="E651" s="133"/>
      <c r="F651" s="133"/>
    </row>
    <row r="652" spans="1:6">
      <c r="A652" s="68"/>
      <c r="B652" s="68"/>
      <c r="C652" s="68"/>
      <c r="D652" s="133"/>
      <c r="E652" s="133"/>
      <c r="F652" s="133"/>
    </row>
    <row r="653" spans="1:6">
      <c r="A653" s="68"/>
      <c r="B653" s="68"/>
      <c r="C653" s="68"/>
      <c r="D653" s="133"/>
      <c r="E653" s="133"/>
      <c r="F653" s="133"/>
    </row>
    <row r="654" spans="1:6">
      <c r="A654" s="68"/>
      <c r="B654" s="68"/>
      <c r="C654" s="68"/>
      <c r="D654" s="133"/>
      <c r="E654" s="133"/>
      <c r="F654" s="133"/>
    </row>
    <row r="655" spans="1:6">
      <c r="A655" s="68"/>
      <c r="B655" s="68"/>
      <c r="C655" s="68"/>
      <c r="D655" s="133"/>
      <c r="E655" s="133"/>
      <c r="F655" s="133"/>
    </row>
    <row r="656" spans="1:6">
      <c r="A656" s="68"/>
      <c r="B656" s="68"/>
      <c r="C656" s="68"/>
      <c r="D656" s="133"/>
      <c r="E656" s="133"/>
      <c r="F656" s="133"/>
    </row>
    <row r="657" spans="1:6">
      <c r="A657" s="68"/>
      <c r="B657" s="68"/>
      <c r="C657" s="68"/>
      <c r="D657" s="133"/>
      <c r="E657" s="133"/>
      <c r="F657" s="133"/>
    </row>
    <row r="658" spans="1:6">
      <c r="A658" s="68"/>
      <c r="B658" s="68"/>
      <c r="C658" s="68"/>
      <c r="D658" s="133"/>
      <c r="E658" s="133"/>
      <c r="F658" s="133"/>
    </row>
    <row r="659" spans="1:6">
      <c r="A659" s="68"/>
      <c r="B659" s="68"/>
      <c r="C659" s="68"/>
      <c r="D659" s="133"/>
      <c r="E659" s="133"/>
      <c r="F659" s="133"/>
    </row>
    <row r="660" spans="1:6">
      <c r="A660" s="68"/>
      <c r="B660" s="68"/>
      <c r="C660" s="68"/>
      <c r="D660" s="133"/>
      <c r="E660" s="133"/>
      <c r="F660" s="133"/>
    </row>
    <row r="661" spans="1:6">
      <c r="A661" s="68"/>
      <c r="B661" s="68"/>
      <c r="C661" s="68"/>
      <c r="D661" s="133"/>
      <c r="E661" s="133"/>
      <c r="F661" s="133"/>
    </row>
    <row r="662" spans="1:6">
      <c r="A662" s="68"/>
      <c r="B662" s="68"/>
      <c r="C662" s="68"/>
      <c r="D662" s="133"/>
      <c r="E662" s="133"/>
      <c r="F662" s="133"/>
    </row>
    <row r="663" spans="1:6">
      <c r="A663" s="68"/>
      <c r="B663" s="68"/>
      <c r="C663" s="68"/>
      <c r="D663" s="133"/>
      <c r="E663" s="133"/>
      <c r="F663" s="133"/>
    </row>
    <row r="664" spans="1:6">
      <c r="A664" s="68"/>
      <c r="B664" s="68"/>
      <c r="C664" s="68"/>
      <c r="D664" s="133"/>
      <c r="E664" s="133"/>
      <c r="F664" s="133"/>
    </row>
    <row r="665" spans="1:6">
      <c r="A665" s="68"/>
      <c r="B665" s="68"/>
      <c r="C665" s="68"/>
      <c r="D665" s="133"/>
      <c r="E665" s="133"/>
      <c r="F665" s="133"/>
    </row>
    <row r="666" spans="1:6">
      <c r="A666" s="68"/>
      <c r="B666" s="68"/>
      <c r="C666" s="68"/>
      <c r="D666" s="133"/>
      <c r="E666" s="133"/>
      <c r="F666" s="133"/>
    </row>
    <row r="667" spans="1:6">
      <c r="A667" s="68"/>
      <c r="B667" s="68"/>
      <c r="C667" s="68"/>
      <c r="D667" s="133"/>
      <c r="E667" s="133"/>
      <c r="F667" s="133"/>
    </row>
    <row r="668" spans="1:6">
      <c r="A668" s="68"/>
      <c r="B668" s="68"/>
      <c r="C668" s="68"/>
      <c r="D668" s="133"/>
      <c r="E668" s="133"/>
      <c r="F668" s="133"/>
    </row>
    <row r="669" spans="1:6">
      <c r="A669" s="68"/>
      <c r="B669" s="68"/>
      <c r="C669" s="68"/>
      <c r="D669" s="133"/>
      <c r="E669" s="133"/>
      <c r="F669" s="133"/>
    </row>
    <row r="670" spans="1:6">
      <c r="A670" s="68"/>
      <c r="B670" s="68"/>
      <c r="C670" s="68"/>
      <c r="D670" s="133"/>
      <c r="E670" s="133"/>
      <c r="F670" s="133"/>
    </row>
    <row r="671" spans="1:6">
      <c r="A671" s="68"/>
      <c r="B671" s="68"/>
      <c r="C671" s="68"/>
      <c r="D671" s="133"/>
      <c r="E671" s="133"/>
      <c r="F671" s="133"/>
    </row>
    <row r="672" spans="1:6">
      <c r="A672" s="68"/>
      <c r="B672" s="68"/>
      <c r="C672" s="68"/>
      <c r="D672" s="133"/>
      <c r="E672" s="133"/>
      <c r="F672" s="133"/>
    </row>
    <row r="673" spans="1:6">
      <c r="A673" s="68"/>
      <c r="B673" s="68"/>
      <c r="C673" s="68"/>
      <c r="D673" s="133"/>
      <c r="E673" s="133"/>
      <c r="F673" s="133"/>
    </row>
    <row r="674" spans="1:6">
      <c r="A674" s="68"/>
      <c r="B674" s="68"/>
      <c r="C674" s="68"/>
      <c r="D674" s="133"/>
      <c r="E674" s="133"/>
      <c r="F674" s="133"/>
    </row>
    <row r="675" spans="1:6">
      <c r="A675" s="68"/>
      <c r="B675" s="68"/>
      <c r="C675" s="68"/>
      <c r="D675" s="133"/>
      <c r="E675" s="133"/>
      <c r="F675" s="133"/>
    </row>
    <row r="676" spans="1:6">
      <c r="A676" s="68"/>
      <c r="B676" s="68"/>
      <c r="C676" s="68"/>
      <c r="D676" s="133"/>
      <c r="E676" s="133"/>
      <c r="F676" s="133"/>
    </row>
    <row r="677" spans="1:6">
      <c r="A677" s="68"/>
      <c r="B677" s="68"/>
      <c r="C677" s="68"/>
      <c r="D677" s="133"/>
      <c r="E677" s="133"/>
      <c r="F677" s="133"/>
    </row>
    <row r="678" spans="1:6">
      <c r="A678" s="68"/>
      <c r="B678" s="68"/>
      <c r="C678" s="68"/>
      <c r="D678" s="133"/>
      <c r="E678" s="133"/>
      <c r="F678" s="133"/>
    </row>
    <row r="679" spans="1:6">
      <c r="A679" s="68"/>
      <c r="B679" s="68"/>
      <c r="C679" s="68"/>
      <c r="D679" s="133"/>
      <c r="E679" s="133"/>
      <c r="F679" s="133"/>
    </row>
    <row r="680" spans="1:6">
      <c r="A680" s="68"/>
      <c r="B680" s="68"/>
      <c r="C680" s="68"/>
      <c r="D680" s="133"/>
      <c r="E680" s="133"/>
      <c r="F680" s="133"/>
    </row>
    <row r="681" spans="1:6">
      <c r="A681" s="68"/>
      <c r="B681" s="68"/>
      <c r="C681" s="68"/>
      <c r="D681" s="133"/>
      <c r="E681" s="133"/>
      <c r="F681" s="133"/>
    </row>
    <row r="682" spans="1:6">
      <c r="A682" s="68"/>
      <c r="B682" s="68"/>
      <c r="C682" s="68"/>
      <c r="D682" s="133"/>
      <c r="E682" s="133"/>
      <c r="F682" s="133"/>
    </row>
    <row r="683" spans="1:6">
      <c r="A683" s="68"/>
      <c r="B683" s="68"/>
      <c r="C683" s="68"/>
      <c r="D683" s="133"/>
      <c r="E683" s="133"/>
      <c r="F683" s="133"/>
    </row>
    <row r="684" spans="1:6">
      <c r="A684" s="68"/>
      <c r="B684" s="68"/>
      <c r="C684" s="68"/>
      <c r="D684" s="133"/>
      <c r="E684" s="133"/>
      <c r="F684" s="133"/>
    </row>
    <row r="685" spans="1:6">
      <c r="A685" s="68"/>
      <c r="B685" s="68"/>
      <c r="C685" s="68"/>
      <c r="D685" s="133"/>
      <c r="E685" s="133"/>
      <c r="F685" s="133"/>
    </row>
    <row r="686" spans="1:6">
      <c r="A686" s="68"/>
      <c r="B686" s="68"/>
      <c r="C686" s="68"/>
      <c r="D686" s="133"/>
      <c r="E686" s="133"/>
      <c r="F686" s="133"/>
    </row>
    <row r="687" spans="1:6">
      <c r="A687" s="68"/>
      <c r="B687" s="68"/>
      <c r="C687" s="68"/>
      <c r="D687" s="133"/>
      <c r="E687" s="133"/>
      <c r="F687" s="133"/>
    </row>
    <row r="688" spans="1:6">
      <c r="A688" s="68"/>
      <c r="B688" s="68"/>
      <c r="C688" s="68"/>
      <c r="D688" s="133"/>
      <c r="E688" s="133"/>
      <c r="F688" s="133"/>
    </row>
    <row r="689" spans="1:6">
      <c r="A689" s="68"/>
      <c r="B689" s="68"/>
      <c r="C689" s="68"/>
      <c r="D689" s="133"/>
      <c r="E689" s="133"/>
      <c r="F689" s="133"/>
    </row>
    <row r="690" spans="1:6">
      <c r="A690" s="68"/>
      <c r="B690" s="68"/>
      <c r="C690" s="68"/>
      <c r="D690" s="133"/>
      <c r="E690" s="133"/>
      <c r="F690" s="133"/>
    </row>
    <row r="691" spans="1:6">
      <c r="A691" s="68"/>
      <c r="B691" s="68"/>
      <c r="C691" s="68"/>
      <c r="D691" s="133"/>
      <c r="E691" s="133"/>
      <c r="F691" s="133"/>
    </row>
    <row r="692" spans="1:6">
      <c r="A692" s="68"/>
      <c r="B692" s="68"/>
      <c r="C692" s="68"/>
      <c r="D692" s="133"/>
      <c r="E692" s="133"/>
      <c r="F692" s="133"/>
    </row>
    <row r="693" spans="1:6">
      <c r="A693" s="68"/>
      <c r="B693" s="68"/>
      <c r="C693" s="68"/>
      <c r="D693" s="133"/>
      <c r="E693" s="133"/>
      <c r="F693" s="133"/>
    </row>
    <row r="694" spans="1:6">
      <c r="A694" s="68"/>
      <c r="B694" s="68"/>
      <c r="C694" s="68"/>
      <c r="D694" s="133"/>
      <c r="E694" s="133"/>
      <c r="F694" s="133"/>
    </row>
    <row r="695" spans="1:6">
      <c r="A695" s="68"/>
      <c r="B695" s="68"/>
      <c r="C695" s="68"/>
      <c r="D695" s="133"/>
      <c r="E695" s="133"/>
      <c r="F695" s="133"/>
    </row>
    <row r="696" spans="1:6">
      <c r="A696" s="68"/>
      <c r="B696" s="68"/>
      <c r="C696" s="68"/>
      <c r="D696" s="133"/>
      <c r="E696" s="133"/>
      <c r="F696" s="133"/>
    </row>
    <row r="697" spans="1:6">
      <c r="A697" s="68"/>
      <c r="B697" s="68"/>
      <c r="C697" s="68"/>
      <c r="D697" s="133"/>
      <c r="E697" s="133"/>
      <c r="F697" s="133"/>
    </row>
    <row r="698" spans="1:6">
      <c r="A698" s="68"/>
      <c r="B698" s="68"/>
      <c r="C698" s="68"/>
      <c r="D698" s="133"/>
      <c r="E698" s="133"/>
      <c r="F698" s="133"/>
    </row>
    <row r="699" spans="1:6">
      <c r="A699" s="68"/>
      <c r="B699" s="68"/>
      <c r="C699" s="68"/>
      <c r="D699" s="133"/>
      <c r="E699" s="133"/>
      <c r="F699" s="133"/>
    </row>
    <row r="700" spans="1:6">
      <c r="A700" s="68"/>
      <c r="B700" s="68"/>
      <c r="C700" s="68"/>
      <c r="D700" s="133"/>
      <c r="E700" s="133"/>
      <c r="F700" s="133"/>
    </row>
    <row r="701" spans="1:6">
      <c r="A701" s="68"/>
      <c r="B701" s="68"/>
      <c r="C701" s="68"/>
      <c r="D701" s="133"/>
      <c r="E701" s="133"/>
      <c r="F701" s="133"/>
    </row>
    <row r="702" spans="1:6">
      <c r="A702" s="68"/>
      <c r="B702" s="68"/>
      <c r="C702" s="68"/>
      <c r="D702" s="133"/>
      <c r="E702" s="133"/>
      <c r="F702" s="133"/>
    </row>
    <row r="703" spans="1:6">
      <c r="A703" s="68"/>
      <c r="B703" s="68"/>
      <c r="C703" s="68"/>
      <c r="D703" s="133"/>
      <c r="E703" s="133"/>
      <c r="F703" s="133"/>
    </row>
    <row r="704" spans="1:6">
      <c r="A704" s="68"/>
      <c r="B704" s="68"/>
      <c r="C704" s="68"/>
      <c r="D704" s="133"/>
      <c r="E704" s="133"/>
      <c r="F704" s="133"/>
    </row>
    <row r="705" spans="1:6">
      <c r="A705" s="68"/>
      <c r="B705" s="68"/>
      <c r="C705" s="68"/>
      <c r="D705" s="133"/>
      <c r="E705" s="133"/>
      <c r="F705" s="133"/>
    </row>
    <row r="706" spans="1:6">
      <c r="A706" s="68"/>
      <c r="B706" s="68"/>
      <c r="C706" s="68"/>
      <c r="D706" s="133"/>
      <c r="E706" s="133"/>
      <c r="F706" s="133"/>
    </row>
    <row r="707" spans="1:6">
      <c r="A707" s="68"/>
      <c r="B707" s="68"/>
      <c r="C707" s="68"/>
      <c r="D707" s="133"/>
      <c r="E707" s="133"/>
      <c r="F707" s="133"/>
    </row>
    <row r="708" spans="1:6">
      <c r="A708" s="68"/>
      <c r="B708" s="68"/>
      <c r="C708" s="68"/>
      <c r="D708" s="133"/>
      <c r="E708" s="133"/>
      <c r="F708" s="133"/>
    </row>
    <row r="709" spans="1:6">
      <c r="A709" s="68"/>
      <c r="B709" s="68"/>
      <c r="C709" s="68"/>
      <c r="D709" s="133"/>
      <c r="E709" s="133"/>
      <c r="F709" s="133"/>
    </row>
    <row r="710" spans="1:6">
      <c r="A710" s="68"/>
      <c r="B710" s="68"/>
      <c r="C710" s="68"/>
      <c r="D710" s="133"/>
      <c r="E710" s="133"/>
      <c r="F710" s="133"/>
    </row>
    <row r="711" spans="1:6">
      <c r="A711" s="68"/>
      <c r="B711" s="68"/>
      <c r="C711" s="68"/>
      <c r="D711" s="133"/>
      <c r="E711" s="133"/>
      <c r="F711" s="133"/>
    </row>
    <row r="712" spans="1:6">
      <c r="A712" s="68"/>
      <c r="B712" s="68"/>
      <c r="C712" s="68"/>
      <c r="D712" s="133"/>
      <c r="E712" s="133"/>
      <c r="F712" s="133"/>
    </row>
    <row r="713" spans="1:6">
      <c r="A713" s="68"/>
      <c r="B713" s="68"/>
      <c r="C713" s="68"/>
      <c r="D713" s="133"/>
      <c r="E713" s="133"/>
      <c r="F713" s="133"/>
    </row>
    <row r="714" spans="1:6">
      <c r="A714" s="68"/>
      <c r="B714" s="68"/>
      <c r="C714" s="68"/>
      <c r="D714" s="133"/>
      <c r="E714" s="133"/>
      <c r="F714" s="133"/>
    </row>
    <row r="715" spans="1:6">
      <c r="A715" s="68"/>
      <c r="B715" s="68"/>
      <c r="C715" s="68"/>
      <c r="D715" s="133"/>
      <c r="E715" s="133"/>
      <c r="F715" s="133"/>
    </row>
    <row r="716" spans="1:6">
      <c r="A716" s="68"/>
      <c r="B716" s="68"/>
      <c r="C716" s="68"/>
      <c r="D716" s="133"/>
      <c r="E716" s="133"/>
      <c r="F716" s="133"/>
    </row>
    <row r="717" spans="1:6">
      <c r="A717" s="68"/>
      <c r="B717" s="68"/>
      <c r="C717" s="68"/>
      <c r="D717" s="133"/>
      <c r="E717" s="133"/>
      <c r="F717" s="133"/>
    </row>
    <row r="718" spans="1:6">
      <c r="A718" s="68"/>
      <c r="B718" s="68"/>
      <c r="C718" s="68"/>
      <c r="D718" s="133"/>
      <c r="E718" s="133"/>
      <c r="F718" s="133"/>
    </row>
    <row r="719" spans="1:6">
      <c r="A719" s="68"/>
      <c r="B719" s="68"/>
      <c r="C719" s="68"/>
      <c r="D719" s="133"/>
      <c r="E719" s="133"/>
      <c r="F719" s="133"/>
    </row>
    <row r="720" spans="1:6">
      <c r="A720" s="68"/>
      <c r="B720" s="68"/>
      <c r="C720" s="68"/>
      <c r="D720" s="133"/>
      <c r="E720" s="133"/>
      <c r="F720" s="133"/>
    </row>
    <row r="721" spans="1:6">
      <c r="A721" s="68"/>
      <c r="B721" s="68"/>
      <c r="C721" s="68"/>
      <c r="D721" s="133"/>
      <c r="E721" s="133"/>
      <c r="F721" s="133"/>
    </row>
    <row r="722" spans="1:6">
      <c r="A722" s="68"/>
      <c r="B722" s="68"/>
      <c r="C722" s="68"/>
      <c r="D722" s="133"/>
      <c r="E722" s="133"/>
      <c r="F722" s="133"/>
    </row>
    <row r="723" spans="1:6">
      <c r="A723" s="68"/>
      <c r="B723" s="68"/>
      <c r="C723" s="68"/>
      <c r="D723" s="133"/>
      <c r="E723" s="133"/>
      <c r="F723" s="133"/>
    </row>
    <row r="724" spans="1:6">
      <c r="A724" s="68"/>
      <c r="B724" s="68"/>
      <c r="C724" s="68"/>
      <c r="D724" s="133"/>
      <c r="E724" s="133"/>
      <c r="F724" s="133"/>
    </row>
    <row r="725" spans="1:6">
      <c r="A725" s="68"/>
      <c r="B725" s="68"/>
      <c r="C725" s="68"/>
      <c r="D725" s="133"/>
      <c r="E725" s="133"/>
      <c r="F725" s="133"/>
    </row>
    <row r="726" spans="1:6">
      <c r="A726" s="68"/>
      <c r="B726" s="68"/>
      <c r="C726" s="68"/>
      <c r="D726" s="133"/>
      <c r="E726" s="133"/>
      <c r="F726" s="133"/>
    </row>
    <row r="727" spans="1:6">
      <c r="A727" s="68"/>
      <c r="B727" s="68"/>
      <c r="C727" s="68"/>
      <c r="D727" s="133"/>
      <c r="E727" s="133"/>
      <c r="F727" s="133"/>
    </row>
    <row r="728" spans="1:6">
      <c r="A728" s="68"/>
      <c r="B728" s="68"/>
      <c r="C728" s="68"/>
      <c r="D728" s="133"/>
      <c r="E728" s="133"/>
      <c r="F728" s="133"/>
    </row>
    <row r="729" spans="1:6">
      <c r="A729" s="68"/>
      <c r="B729" s="68"/>
      <c r="C729" s="68"/>
      <c r="D729" s="133"/>
      <c r="E729" s="133"/>
      <c r="F729" s="133"/>
    </row>
    <row r="730" spans="1:6">
      <c r="A730" s="68"/>
      <c r="B730" s="68"/>
      <c r="C730" s="68"/>
      <c r="D730" s="133"/>
      <c r="E730" s="133"/>
      <c r="F730" s="133"/>
    </row>
    <row r="731" spans="1:6">
      <c r="A731" s="68"/>
      <c r="B731" s="68"/>
      <c r="C731" s="68"/>
      <c r="D731" s="133"/>
      <c r="E731" s="133"/>
      <c r="F731" s="133"/>
    </row>
    <row r="732" spans="1:6">
      <c r="A732" s="68"/>
      <c r="B732" s="68"/>
      <c r="C732" s="68"/>
      <c r="D732" s="133"/>
      <c r="E732" s="133"/>
      <c r="F732" s="133"/>
    </row>
    <row r="733" spans="1:6">
      <c r="A733" s="68"/>
      <c r="B733" s="68"/>
      <c r="C733" s="68"/>
      <c r="D733" s="133"/>
      <c r="E733" s="133"/>
      <c r="F733" s="133"/>
    </row>
    <row r="734" spans="1:6">
      <c r="A734" s="68"/>
      <c r="B734" s="68"/>
      <c r="C734" s="68"/>
      <c r="D734" s="133"/>
      <c r="E734" s="133"/>
      <c r="F734" s="133"/>
    </row>
    <row r="735" spans="1:6">
      <c r="A735" s="68"/>
      <c r="B735" s="68"/>
      <c r="C735" s="68"/>
      <c r="D735" s="133"/>
      <c r="E735" s="133"/>
      <c r="F735" s="133"/>
    </row>
    <row r="736" spans="1:6">
      <c r="A736" s="68"/>
      <c r="B736" s="68"/>
      <c r="C736" s="68"/>
      <c r="D736" s="133"/>
      <c r="E736" s="133"/>
      <c r="F736" s="133"/>
    </row>
    <row r="737" spans="1:6">
      <c r="A737" s="68"/>
      <c r="B737" s="68"/>
      <c r="C737" s="68"/>
      <c r="D737" s="133"/>
      <c r="E737" s="133"/>
      <c r="F737" s="133"/>
    </row>
    <row r="738" spans="1:6">
      <c r="A738" s="68"/>
      <c r="B738" s="68"/>
      <c r="C738" s="68"/>
      <c r="D738" s="133"/>
      <c r="E738" s="133"/>
      <c r="F738" s="133"/>
    </row>
    <row r="739" spans="1:6">
      <c r="A739" s="68"/>
      <c r="B739" s="68"/>
      <c r="C739" s="68"/>
      <c r="D739" s="133"/>
      <c r="E739" s="133"/>
      <c r="F739" s="133"/>
    </row>
    <row r="740" spans="1:6">
      <c r="A740" s="68"/>
      <c r="B740" s="68"/>
      <c r="C740" s="68"/>
      <c r="D740" s="133"/>
      <c r="E740" s="133"/>
      <c r="F740" s="133"/>
    </row>
    <row r="741" spans="1:6">
      <c r="A741" s="68"/>
      <c r="B741" s="68"/>
      <c r="C741" s="68"/>
      <c r="D741" s="133"/>
      <c r="E741" s="133"/>
      <c r="F741" s="133"/>
    </row>
    <row r="742" spans="1:6">
      <c r="A742" s="68"/>
      <c r="B742" s="68"/>
      <c r="C742" s="68"/>
      <c r="D742" s="133"/>
      <c r="E742" s="133"/>
      <c r="F742" s="133"/>
    </row>
    <row r="743" spans="1:6">
      <c r="A743" s="68"/>
      <c r="B743" s="68"/>
      <c r="C743" s="68"/>
      <c r="D743" s="133"/>
      <c r="E743" s="133"/>
      <c r="F743" s="133"/>
    </row>
    <row r="744" spans="1:6">
      <c r="A744" s="68"/>
      <c r="B744" s="68"/>
      <c r="C744" s="68"/>
      <c r="D744" s="133"/>
      <c r="E744" s="133"/>
      <c r="F744" s="133"/>
    </row>
    <row r="745" spans="1:6">
      <c r="A745" s="68"/>
      <c r="B745" s="68"/>
      <c r="C745" s="68"/>
      <c r="D745" s="133"/>
      <c r="E745" s="133"/>
      <c r="F745" s="133"/>
    </row>
    <row r="746" spans="1:6">
      <c r="A746" s="68"/>
      <c r="B746" s="68"/>
      <c r="C746" s="68"/>
      <c r="D746" s="133"/>
      <c r="E746" s="133"/>
      <c r="F746" s="133"/>
    </row>
    <row r="747" spans="1:6">
      <c r="A747" s="68"/>
      <c r="B747" s="68"/>
      <c r="C747" s="68"/>
      <c r="D747" s="133"/>
      <c r="E747" s="133"/>
      <c r="F747" s="133"/>
    </row>
    <row r="748" spans="1:6">
      <c r="A748" s="68"/>
      <c r="B748" s="68"/>
      <c r="C748" s="68"/>
      <c r="D748" s="133"/>
      <c r="E748" s="133"/>
      <c r="F748" s="133"/>
    </row>
    <row r="749" spans="1:6">
      <c r="A749" s="68"/>
      <c r="B749" s="68"/>
      <c r="C749" s="68"/>
      <c r="D749" s="133"/>
      <c r="E749" s="133"/>
      <c r="F749" s="133"/>
    </row>
    <row r="750" spans="1:6">
      <c r="A750" s="68"/>
      <c r="B750" s="68"/>
      <c r="C750" s="68"/>
      <c r="D750" s="133"/>
      <c r="E750" s="133"/>
      <c r="F750" s="133"/>
    </row>
    <row r="751" spans="1:6">
      <c r="A751" s="68"/>
      <c r="B751" s="68"/>
      <c r="C751" s="68"/>
      <c r="D751" s="133"/>
      <c r="E751" s="133"/>
      <c r="F751" s="133"/>
    </row>
    <row r="752" spans="1:6">
      <c r="A752" s="68"/>
      <c r="B752" s="68"/>
      <c r="C752" s="68"/>
      <c r="D752" s="133"/>
      <c r="E752" s="133"/>
      <c r="F752" s="133"/>
    </row>
    <row r="753" spans="1:6">
      <c r="A753" s="68"/>
      <c r="B753" s="68"/>
      <c r="C753" s="68"/>
      <c r="D753" s="133"/>
      <c r="E753" s="133"/>
      <c r="F753" s="133"/>
    </row>
    <row r="754" spans="1:6">
      <c r="A754" s="68"/>
      <c r="B754" s="68"/>
      <c r="C754" s="68"/>
      <c r="D754" s="133"/>
      <c r="E754" s="133"/>
      <c r="F754" s="133"/>
    </row>
    <row r="755" spans="1:6">
      <c r="A755" s="68"/>
      <c r="B755" s="68"/>
      <c r="C755" s="68"/>
      <c r="D755" s="133"/>
      <c r="E755" s="133"/>
      <c r="F755" s="133"/>
    </row>
    <row r="756" spans="1:6">
      <c r="A756" s="68"/>
      <c r="B756" s="68"/>
      <c r="C756" s="68"/>
      <c r="D756" s="133"/>
      <c r="E756" s="133"/>
      <c r="F756" s="133"/>
    </row>
    <row r="757" spans="1:6">
      <c r="A757" s="68"/>
      <c r="B757" s="68"/>
      <c r="C757" s="68"/>
      <c r="D757" s="133"/>
      <c r="E757" s="133"/>
      <c r="F757" s="133"/>
    </row>
    <row r="758" spans="1:6">
      <c r="A758" s="68"/>
      <c r="B758" s="68"/>
      <c r="C758" s="68"/>
      <c r="D758" s="133"/>
      <c r="E758" s="133"/>
      <c r="F758" s="133"/>
    </row>
    <row r="759" spans="1:6">
      <c r="A759" s="68"/>
      <c r="B759" s="68"/>
      <c r="C759" s="68"/>
      <c r="D759" s="133"/>
      <c r="E759" s="133"/>
      <c r="F759" s="133"/>
    </row>
    <row r="760" spans="1:6">
      <c r="A760" s="68"/>
      <c r="B760" s="68"/>
      <c r="C760" s="68"/>
      <c r="D760" s="133"/>
      <c r="E760" s="133"/>
      <c r="F760" s="133"/>
    </row>
    <row r="761" spans="1:6">
      <c r="A761" s="68"/>
      <c r="B761" s="68"/>
      <c r="C761" s="68"/>
      <c r="D761" s="133"/>
      <c r="E761" s="133"/>
      <c r="F761" s="133"/>
    </row>
    <row r="762" spans="1:6">
      <c r="A762" s="68"/>
      <c r="B762" s="68"/>
      <c r="C762" s="68"/>
      <c r="D762" s="133"/>
      <c r="E762" s="133"/>
      <c r="F762" s="133"/>
    </row>
    <row r="763" spans="1:6">
      <c r="A763" s="68"/>
      <c r="B763" s="68"/>
      <c r="C763" s="68"/>
      <c r="D763" s="133"/>
      <c r="E763" s="133"/>
      <c r="F763" s="133"/>
    </row>
    <row r="764" spans="1:6">
      <c r="A764" s="68"/>
      <c r="B764" s="68"/>
      <c r="C764" s="68"/>
      <c r="D764" s="133"/>
      <c r="E764" s="133"/>
      <c r="F764" s="133"/>
    </row>
  </sheetData>
  <mergeCells count="761">
    <mergeCell ref="D759:F759"/>
    <mergeCell ref="D760:F760"/>
    <mergeCell ref="D761:F761"/>
    <mergeCell ref="D762:F762"/>
    <mergeCell ref="D763:F763"/>
    <mergeCell ref="D764:F764"/>
    <mergeCell ref="D753:F753"/>
    <mergeCell ref="D754:F754"/>
    <mergeCell ref="D755:F755"/>
    <mergeCell ref="D756:F756"/>
    <mergeCell ref="D757:F757"/>
    <mergeCell ref="D758:F758"/>
    <mergeCell ref="D747:F747"/>
    <mergeCell ref="D748:F748"/>
    <mergeCell ref="D749:F749"/>
    <mergeCell ref="D750:F750"/>
    <mergeCell ref="D751:F751"/>
    <mergeCell ref="D752:F752"/>
    <mergeCell ref="D741:F741"/>
    <mergeCell ref="D742:F742"/>
    <mergeCell ref="D743:F743"/>
    <mergeCell ref="D744:F744"/>
    <mergeCell ref="D745:F745"/>
    <mergeCell ref="D746:F746"/>
    <mergeCell ref="D735:F735"/>
    <mergeCell ref="D736:F736"/>
    <mergeCell ref="D737:F737"/>
    <mergeCell ref="D738:F738"/>
    <mergeCell ref="D739:F739"/>
    <mergeCell ref="D740:F740"/>
    <mergeCell ref="D729:F729"/>
    <mergeCell ref="D730:F730"/>
    <mergeCell ref="D731:F731"/>
    <mergeCell ref="D732:F732"/>
    <mergeCell ref="D733:F733"/>
    <mergeCell ref="D734:F734"/>
    <mergeCell ref="D723:F723"/>
    <mergeCell ref="D724:F724"/>
    <mergeCell ref="D725:F725"/>
    <mergeCell ref="D726:F726"/>
    <mergeCell ref="D727:F727"/>
    <mergeCell ref="D728:F728"/>
    <mergeCell ref="D717:F717"/>
    <mergeCell ref="D718:F718"/>
    <mergeCell ref="D719:F719"/>
    <mergeCell ref="D720:F720"/>
    <mergeCell ref="D721:F721"/>
    <mergeCell ref="D722:F722"/>
    <mergeCell ref="D711:F711"/>
    <mergeCell ref="D712:F712"/>
    <mergeCell ref="D713:F713"/>
    <mergeCell ref="D714:F714"/>
    <mergeCell ref="D715:F715"/>
    <mergeCell ref="D716:F716"/>
    <mergeCell ref="D705:F705"/>
    <mergeCell ref="D706:F706"/>
    <mergeCell ref="D707:F707"/>
    <mergeCell ref="D708:F708"/>
    <mergeCell ref="D709:F709"/>
    <mergeCell ref="D710:F710"/>
    <mergeCell ref="D699:F699"/>
    <mergeCell ref="D700:F700"/>
    <mergeCell ref="D701:F701"/>
    <mergeCell ref="D702:F702"/>
    <mergeCell ref="D703:F703"/>
    <mergeCell ref="D704:F704"/>
    <mergeCell ref="D693:F693"/>
    <mergeCell ref="D694:F694"/>
    <mergeCell ref="D695:F695"/>
    <mergeCell ref="D696:F696"/>
    <mergeCell ref="D697:F697"/>
    <mergeCell ref="D698:F698"/>
    <mergeCell ref="D687:F687"/>
    <mergeCell ref="D688:F688"/>
    <mergeCell ref="D689:F689"/>
    <mergeCell ref="D690:F690"/>
    <mergeCell ref="D691:F691"/>
    <mergeCell ref="D692:F692"/>
    <mergeCell ref="D681:F681"/>
    <mergeCell ref="D682:F682"/>
    <mergeCell ref="D683:F683"/>
    <mergeCell ref="D684:F684"/>
    <mergeCell ref="D685:F685"/>
    <mergeCell ref="D686:F686"/>
    <mergeCell ref="D675:F675"/>
    <mergeCell ref="D676:F676"/>
    <mergeCell ref="D677:F677"/>
    <mergeCell ref="D678:F678"/>
    <mergeCell ref="D679:F679"/>
    <mergeCell ref="D680:F680"/>
    <mergeCell ref="D669:F669"/>
    <mergeCell ref="D670:F670"/>
    <mergeCell ref="D671:F671"/>
    <mergeCell ref="D672:F672"/>
    <mergeCell ref="D673:F673"/>
    <mergeCell ref="D674:F674"/>
    <mergeCell ref="D663:F663"/>
    <mergeCell ref="D664:F664"/>
    <mergeCell ref="D665:F665"/>
    <mergeCell ref="D666:F666"/>
    <mergeCell ref="D667:F667"/>
    <mergeCell ref="D668:F668"/>
    <mergeCell ref="D657:F657"/>
    <mergeCell ref="D658:F658"/>
    <mergeCell ref="D659:F659"/>
    <mergeCell ref="D660:F660"/>
    <mergeCell ref="D661:F661"/>
    <mergeCell ref="D662:F662"/>
    <mergeCell ref="D651:F651"/>
    <mergeCell ref="D652:F652"/>
    <mergeCell ref="D653:F653"/>
    <mergeCell ref="D654:F654"/>
    <mergeCell ref="D655:F655"/>
    <mergeCell ref="D656:F656"/>
    <mergeCell ref="D645:F645"/>
    <mergeCell ref="D646:F646"/>
    <mergeCell ref="D647:F647"/>
    <mergeCell ref="D648:F648"/>
    <mergeCell ref="D649:F649"/>
    <mergeCell ref="D650:F650"/>
    <mergeCell ref="D639:F639"/>
    <mergeCell ref="D640:F640"/>
    <mergeCell ref="D641:F641"/>
    <mergeCell ref="D642:F642"/>
    <mergeCell ref="D643:F643"/>
    <mergeCell ref="D644:F644"/>
    <mergeCell ref="D633:F633"/>
    <mergeCell ref="D634:F634"/>
    <mergeCell ref="D635:F635"/>
    <mergeCell ref="D636:F636"/>
    <mergeCell ref="D637:F637"/>
    <mergeCell ref="D638:F638"/>
    <mergeCell ref="D627:F627"/>
    <mergeCell ref="D628:F628"/>
    <mergeCell ref="D629:F629"/>
    <mergeCell ref="D630:F630"/>
    <mergeCell ref="D631:F631"/>
    <mergeCell ref="D632:F632"/>
    <mergeCell ref="D621:F621"/>
    <mergeCell ref="D622:F622"/>
    <mergeCell ref="D623:F623"/>
    <mergeCell ref="D624:F624"/>
    <mergeCell ref="D625:F625"/>
    <mergeCell ref="D626:F626"/>
    <mergeCell ref="D615:F615"/>
    <mergeCell ref="D616:F616"/>
    <mergeCell ref="D617:F617"/>
    <mergeCell ref="D618:F618"/>
    <mergeCell ref="D619:F619"/>
    <mergeCell ref="D620:F620"/>
    <mergeCell ref="D609:F609"/>
    <mergeCell ref="D610:F610"/>
    <mergeCell ref="D611:F611"/>
    <mergeCell ref="D612:F612"/>
    <mergeCell ref="D613:F613"/>
    <mergeCell ref="D614:F614"/>
    <mergeCell ref="D603:F603"/>
    <mergeCell ref="D604:F604"/>
    <mergeCell ref="D605:F605"/>
    <mergeCell ref="D606:F606"/>
    <mergeCell ref="D607:F607"/>
    <mergeCell ref="D608:F608"/>
    <mergeCell ref="D597:F597"/>
    <mergeCell ref="D598:F598"/>
    <mergeCell ref="D599:F599"/>
    <mergeCell ref="D600:F600"/>
    <mergeCell ref="D601:F601"/>
    <mergeCell ref="D602:F602"/>
    <mergeCell ref="D591:F591"/>
    <mergeCell ref="D592:F592"/>
    <mergeCell ref="D593:F593"/>
    <mergeCell ref="D594:F594"/>
    <mergeCell ref="D595:F595"/>
    <mergeCell ref="D596:F596"/>
    <mergeCell ref="D585:F585"/>
    <mergeCell ref="D586:F586"/>
    <mergeCell ref="D587:F587"/>
    <mergeCell ref="D588:F588"/>
    <mergeCell ref="D589:F589"/>
    <mergeCell ref="D590:F590"/>
    <mergeCell ref="D579:F579"/>
    <mergeCell ref="D580:F580"/>
    <mergeCell ref="D581:F581"/>
    <mergeCell ref="D582:F582"/>
    <mergeCell ref="D583:F583"/>
    <mergeCell ref="D584:F584"/>
    <mergeCell ref="D573:F573"/>
    <mergeCell ref="D574:F574"/>
    <mergeCell ref="D575:F575"/>
    <mergeCell ref="D576:F576"/>
    <mergeCell ref="D577:F577"/>
    <mergeCell ref="D578:F578"/>
    <mergeCell ref="D567:F567"/>
    <mergeCell ref="D568:F568"/>
    <mergeCell ref="D569:F569"/>
    <mergeCell ref="D570:F570"/>
    <mergeCell ref="D571:F571"/>
    <mergeCell ref="D572:F572"/>
    <mergeCell ref="D561:F561"/>
    <mergeCell ref="D562:F562"/>
    <mergeCell ref="D563:F563"/>
    <mergeCell ref="D564:F564"/>
    <mergeCell ref="D565:F565"/>
    <mergeCell ref="D566:F566"/>
    <mergeCell ref="D555:F555"/>
    <mergeCell ref="D556:F556"/>
    <mergeCell ref="D557:F557"/>
    <mergeCell ref="D558:F558"/>
    <mergeCell ref="D559:F559"/>
    <mergeCell ref="D560:F560"/>
    <mergeCell ref="D549:F549"/>
    <mergeCell ref="D550:F550"/>
    <mergeCell ref="D551:F551"/>
    <mergeCell ref="D552:F552"/>
    <mergeCell ref="D553:F553"/>
    <mergeCell ref="D554:F554"/>
    <mergeCell ref="D543:F543"/>
    <mergeCell ref="D544:F544"/>
    <mergeCell ref="D545:F545"/>
    <mergeCell ref="D546:F546"/>
    <mergeCell ref="D547:F547"/>
    <mergeCell ref="D548:F548"/>
    <mergeCell ref="D537:F537"/>
    <mergeCell ref="D538:F538"/>
    <mergeCell ref="D539:F539"/>
    <mergeCell ref="D540:F540"/>
    <mergeCell ref="D541:F541"/>
    <mergeCell ref="D542:F542"/>
    <mergeCell ref="D531:F531"/>
    <mergeCell ref="D532:F532"/>
    <mergeCell ref="D533:F533"/>
    <mergeCell ref="D534:F534"/>
    <mergeCell ref="D535:F535"/>
    <mergeCell ref="D536:F536"/>
    <mergeCell ref="D525:F525"/>
    <mergeCell ref="D526:F526"/>
    <mergeCell ref="D527:F527"/>
    <mergeCell ref="D528:F528"/>
    <mergeCell ref="D529:F529"/>
    <mergeCell ref="D530:F530"/>
    <mergeCell ref="D519:F519"/>
    <mergeCell ref="D520:F520"/>
    <mergeCell ref="D521:F521"/>
    <mergeCell ref="D522:F522"/>
    <mergeCell ref="D523:F523"/>
    <mergeCell ref="D524:F524"/>
    <mergeCell ref="D513:F513"/>
    <mergeCell ref="D514:F514"/>
    <mergeCell ref="D515:F515"/>
    <mergeCell ref="D516:F516"/>
    <mergeCell ref="D517:F517"/>
    <mergeCell ref="D518:F518"/>
    <mergeCell ref="D507:F507"/>
    <mergeCell ref="D508:F508"/>
    <mergeCell ref="D509:F509"/>
    <mergeCell ref="D510:F510"/>
    <mergeCell ref="D511:F511"/>
    <mergeCell ref="D512:F512"/>
    <mergeCell ref="D501:F501"/>
    <mergeCell ref="D502:F502"/>
    <mergeCell ref="D503:F503"/>
    <mergeCell ref="D504:F504"/>
    <mergeCell ref="D505:F505"/>
    <mergeCell ref="D506:F506"/>
    <mergeCell ref="D495:F495"/>
    <mergeCell ref="D496:F496"/>
    <mergeCell ref="D497:F497"/>
    <mergeCell ref="D498:F498"/>
    <mergeCell ref="D499:F499"/>
    <mergeCell ref="D500:F500"/>
    <mergeCell ref="D489:F489"/>
    <mergeCell ref="D490:F490"/>
    <mergeCell ref="D491:F491"/>
    <mergeCell ref="D492:F492"/>
    <mergeCell ref="D493:F493"/>
    <mergeCell ref="D494:F494"/>
    <mergeCell ref="D483:F483"/>
    <mergeCell ref="D484:F484"/>
    <mergeCell ref="D485:F485"/>
    <mergeCell ref="D486:F486"/>
    <mergeCell ref="D487:F487"/>
    <mergeCell ref="D488:F488"/>
    <mergeCell ref="D477:F477"/>
    <mergeCell ref="D478:F478"/>
    <mergeCell ref="D479:F479"/>
    <mergeCell ref="D480:F480"/>
    <mergeCell ref="D481:F481"/>
    <mergeCell ref="D482:F482"/>
    <mergeCell ref="D471:F471"/>
    <mergeCell ref="D472:F472"/>
    <mergeCell ref="D473:F473"/>
    <mergeCell ref="D474:F474"/>
    <mergeCell ref="D475:F475"/>
    <mergeCell ref="D476:F476"/>
    <mergeCell ref="D465:F465"/>
    <mergeCell ref="D466:F466"/>
    <mergeCell ref="D467:F467"/>
    <mergeCell ref="D468:F468"/>
    <mergeCell ref="D469:F469"/>
    <mergeCell ref="D470:F470"/>
    <mergeCell ref="D459:F459"/>
    <mergeCell ref="D460:F460"/>
    <mergeCell ref="D461:F461"/>
    <mergeCell ref="D462:F462"/>
    <mergeCell ref="D463:F463"/>
    <mergeCell ref="D464:F464"/>
    <mergeCell ref="D453:F453"/>
    <mergeCell ref="D454:F454"/>
    <mergeCell ref="D455:F455"/>
    <mergeCell ref="D456:F456"/>
    <mergeCell ref="D457:F457"/>
    <mergeCell ref="D458:F458"/>
    <mergeCell ref="D447:F447"/>
    <mergeCell ref="D448:F448"/>
    <mergeCell ref="D449:F449"/>
    <mergeCell ref="D450:F450"/>
    <mergeCell ref="D451:F451"/>
    <mergeCell ref="D452:F452"/>
    <mergeCell ref="D441:F441"/>
    <mergeCell ref="D442:F442"/>
    <mergeCell ref="D443:F443"/>
    <mergeCell ref="D444:F444"/>
    <mergeCell ref="D445:F445"/>
    <mergeCell ref="D446:F446"/>
    <mergeCell ref="D435:F435"/>
    <mergeCell ref="D436:F436"/>
    <mergeCell ref="D437:F437"/>
    <mergeCell ref="D438:F438"/>
    <mergeCell ref="D439:F439"/>
    <mergeCell ref="D440:F440"/>
    <mergeCell ref="D429:F429"/>
    <mergeCell ref="D430:F430"/>
    <mergeCell ref="D431:F431"/>
    <mergeCell ref="D432:F432"/>
    <mergeCell ref="D433:F433"/>
    <mergeCell ref="D434:F434"/>
    <mergeCell ref="D423:F423"/>
    <mergeCell ref="D424:F424"/>
    <mergeCell ref="D425:F425"/>
    <mergeCell ref="D426:F426"/>
    <mergeCell ref="D427:F427"/>
    <mergeCell ref="D428:F428"/>
    <mergeCell ref="D417:F417"/>
    <mergeCell ref="D418:F418"/>
    <mergeCell ref="D419:F419"/>
    <mergeCell ref="D420:F420"/>
    <mergeCell ref="D421:F421"/>
    <mergeCell ref="D422:F422"/>
    <mergeCell ref="D411:F411"/>
    <mergeCell ref="D412:F412"/>
    <mergeCell ref="D413:F413"/>
    <mergeCell ref="D414:F414"/>
    <mergeCell ref="D415:F415"/>
    <mergeCell ref="D416:F416"/>
    <mergeCell ref="D405:F405"/>
    <mergeCell ref="D406:F406"/>
    <mergeCell ref="D407:F407"/>
    <mergeCell ref="D408:F408"/>
    <mergeCell ref="D409:F409"/>
    <mergeCell ref="D410:F410"/>
    <mergeCell ref="D399:F399"/>
    <mergeCell ref="D400:F400"/>
    <mergeCell ref="D401:F401"/>
    <mergeCell ref="D402:F402"/>
    <mergeCell ref="D403:F403"/>
    <mergeCell ref="D404:F404"/>
    <mergeCell ref="D393:F393"/>
    <mergeCell ref="D394:F394"/>
    <mergeCell ref="D395:F395"/>
    <mergeCell ref="D396:F396"/>
    <mergeCell ref="D397:F397"/>
    <mergeCell ref="D398:F398"/>
    <mergeCell ref="D387:F387"/>
    <mergeCell ref="D388:F388"/>
    <mergeCell ref="D389:F389"/>
    <mergeCell ref="D390:F390"/>
    <mergeCell ref="D391:F391"/>
    <mergeCell ref="D392:F392"/>
    <mergeCell ref="D381:F381"/>
    <mergeCell ref="D382:F382"/>
    <mergeCell ref="D383:F383"/>
    <mergeCell ref="D384:F384"/>
    <mergeCell ref="D385:F385"/>
    <mergeCell ref="D386:F386"/>
    <mergeCell ref="D375:F375"/>
    <mergeCell ref="D376:F376"/>
    <mergeCell ref="D377:F377"/>
    <mergeCell ref="D378:F378"/>
    <mergeCell ref="D379:F379"/>
    <mergeCell ref="D380:F380"/>
    <mergeCell ref="D369:F369"/>
    <mergeCell ref="D370:F370"/>
    <mergeCell ref="D371:F371"/>
    <mergeCell ref="D372:F372"/>
    <mergeCell ref="D373:F373"/>
    <mergeCell ref="D374:F374"/>
    <mergeCell ref="D363:F363"/>
    <mergeCell ref="D364:F364"/>
    <mergeCell ref="D365:F365"/>
    <mergeCell ref="D366:F366"/>
    <mergeCell ref="D367:F367"/>
    <mergeCell ref="D368:F368"/>
    <mergeCell ref="D357:F357"/>
    <mergeCell ref="D358:F358"/>
    <mergeCell ref="D359:F359"/>
    <mergeCell ref="D360:F360"/>
    <mergeCell ref="D361:F361"/>
    <mergeCell ref="D362:F362"/>
    <mergeCell ref="D351:F351"/>
    <mergeCell ref="D352:F352"/>
    <mergeCell ref="D353:F353"/>
    <mergeCell ref="D354:F354"/>
    <mergeCell ref="D355:F355"/>
    <mergeCell ref="D356:F356"/>
    <mergeCell ref="D345:F345"/>
    <mergeCell ref="D346:F346"/>
    <mergeCell ref="D347:F347"/>
    <mergeCell ref="D348:F348"/>
    <mergeCell ref="D349:F349"/>
    <mergeCell ref="D350:F350"/>
    <mergeCell ref="D339:F339"/>
    <mergeCell ref="D340:F340"/>
    <mergeCell ref="D341:F341"/>
    <mergeCell ref="D342:F342"/>
    <mergeCell ref="D343:F343"/>
    <mergeCell ref="D344:F344"/>
    <mergeCell ref="D333:F333"/>
    <mergeCell ref="D334:F334"/>
    <mergeCell ref="D335:F335"/>
    <mergeCell ref="D336:F336"/>
    <mergeCell ref="D337:F337"/>
    <mergeCell ref="D338:F338"/>
    <mergeCell ref="D327:F327"/>
    <mergeCell ref="D328:F328"/>
    <mergeCell ref="D329:F329"/>
    <mergeCell ref="D330:F330"/>
    <mergeCell ref="D331:F331"/>
    <mergeCell ref="D332:F332"/>
    <mergeCell ref="D321:F321"/>
    <mergeCell ref="D322:F322"/>
    <mergeCell ref="D323:F323"/>
    <mergeCell ref="D324:F324"/>
    <mergeCell ref="D325:F325"/>
    <mergeCell ref="D326:F326"/>
    <mergeCell ref="D315:F315"/>
    <mergeCell ref="D316:F316"/>
    <mergeCell ref="D317:F317"/>
    <mergeCell ref="D318:F318"/>
    <mergeCell ref="D319:F319"/>
    <mergeCell ref="D320:F320"/>
    <mergeCell ref="D309:F309"/>
    <mergeCell ref="D310:F310"/>
    <mergeCell ref="D311:F311"/>
    <mergeCell ref="D312:F312"/>
    <mergeCell ref="D313:F313"/>
    <mergeCell ref="D314:F314"/>
    <mergeCell ref="D303:F303"/>
    <mergeCell ref="D304:F304"/>
    <mergeCell ref="D305:F305"/>
    <mergeCell ref="D306:F306"/>
    <mergeCell ref="D307:F307"/>
    <mergeCell ref="D308:F308"/>
    <mergeCell ref="D297:F297"/>
    <mergeCell ref="D298:F298"/>
    <mergeCell ref="D299:F299"/>
    <mergeCell ref="D300:F300"/>
    <mergeCell ref="D301:F301"/>
    <mergeCell ref="D302:F302"/>
    <mergeCell ref="D291:F291"/>
    <mergeCell ref="D292:F292"/>
    <mergeCell ref="D293:F293"/>
    <mergeCell ref="D294:F294"/>
    <mergeCell ref="D295:F295"/>
    <mergeCell ref="D296:F296"/>
    <mergeCell ref="D285:F285"/>
    <mergeCell ref="D286:F286"/>
    <mergeCell ref="D287:F287"/>
    <mergeCell ref="D288:F288"/>
    <mergeCell ref="D289:F289"/>
    <mergeCell ref="D290:F290"/>
    <mergeCell ref="D279:F279"/>
    <mergeCell ref="D280:F280"/>
    <mergeCell ref="D281:F281"/>
    <mergeCell ref="D282:F282"/>
    <mergeCell ref="D283:F283"/>
    <mergeCell ref="D284:F284"/>
    <mergeCell ref="D273:F273"/>
    <mergeCell ref="D274:F274"/>
    <mergeCell ref="D275:F275"/>
    <mergeCell ref="D276:F276"/>
    <mergeCell ref="D277:F277"/>
    <mergeCell ref="D278:F278"/>
    <mergeCell ref="D267:F267"/>
    <mergeCell ref="D268:F268"/>
    <mergeCell ref="D269:F269"/>
    <mergeCell ref="D270:F270"/>
    <mergeCell ref="D271:F271"/>
    <mergeCell ref="D272:F272"/>
    <mergeCell ref="D261:F261"/>
    <mergeCell ref="D262:F262"/>
    <mergeCell ref="D263:F263"/>
    <mergeCell ref="D264:F264"/>
    <mergeCell ref="D265:F265"/>
    <mergeCell ref="D266:F266"/>
    <mergeCell ref="D255:F255"/>
    <mergeCell ref="D256:F256"/>
    <mergeCell ref="D257:F257"/>
    <mergeCell ref="D258:F258"/>
    <mergeCell ref="D259:F259"/>
    <mergeCell ref="D260:F260"/>
    <mergeCell ref="D249:F249"/>
    <mergeCell ref="D250:F250"/>
    <mergeCell ref="D251:F251"/>
    <mergeCell ref="D252:F252"/>
    <mergeCell ref="D253:F253"/>
    <mergeCell ref="D254:F254"/>
    <mergeCell ref="D243:F243"/>
    <mergeCell ref="D244:F244"/>
    <mergeCell ref="D245:F245"/>
    <mergeCell ref="D246:F246"/>
    <mergeCell ref="D247:F247"/>
    <mergeCell ref="D248:F248"/>
    <mergeCell ref="D237:F237"/>
    <mergeCell ref="D238:F238"/>
    <mergeCell ref="D239:F239"/>
    <mergeCell ref="D240:F240"/>
    <mergeCell ref="D241:F241"/>
    <mergeCell ref="D242:F242"/>
    <mergeCell ref="D231:F231"/>
    <mergeCell ref="D232:F232"/>
    <mergeCell ref="D233:F233"/>
    <mergeCell ref="D234:F234"/>
    <mergeCell ref="D235:F235"/>
    <mergeCell ref="D236:F236"/>
    <mergeCell ref="D225:F225"/>
    <mergeCell ref="D226:F226"/>
    <mergeCell ref="D227:F227"/>
    <mergeCell ref="D228:F228"/>
    <mergeCell ref="D229:F229"/>
    <mergeCell ref="D230:F230"/>
    <mergeCell ref="D219:F219"/>
    <mergeCell ref="D220:F220"/>
    <mergeCell ref="D221:F221"/>
    <mergeCell ref="D222:F222"/>
    <mergeCell ref="D223:F223"/>
    <mergeCell ref="D224:F224"/>
    <mergeCell ref="D213:F213"/>
    <mergeCell ref="D214:F214"/>
    <mergeCell ref="D215:F215"/>
    <mergeCell ref="D216:F216"/>
    <mergeCell ref="D217:F217"/>
    <mergeCell ref="D218:F218"/>
    <mergeCell ref="D207:F207"/>
    <mergeCell ref="D208:F208"/>
    <mergeCell ref="D209:F209"/>
    <mergeCell ref="D210:F210"/>
    <mergeCell ref="D211:F211"/>
    <mergeCell ref="D212:F212"/>
    <mergeCell ref="D201:F201"/>
    <mergeCell ref="D202:F202"/>
    <mergeCell ref="D203:F203"/>
    <mergeCell ref="D204:F204"/>
    <mergeCell ref="D205:F205"/>
    <mergeCell ref="D206:F206"/>
    <mergeCell ref="D195:F195"/>
    <mergeCell ref="D196:F196"/>
    <mergeCell ref="D197:F197"/>
    <mergeCell ref="D198:F198"/>
    <mergeCell ref="D199:F199"/>
    <mergeCell ref="D200:F200"/>
    <mergeCell ref="D189:F189"/>
    <mergeCell ref="D190:F190"/>
    <mergeCell ref="D191:F191"/>
    <mergeCell ref="D192:F192"/>
    <mergeCell ref="D193:F193"/>
    <mergeCell ref="D194:F194"/>
    <mergeCell ref="D183:F183"/>
    <mergeCell ref="D184:F184"/>
    <mergeCell ref="D185:F185"/>
    <mergeCell ref="D186:F186"/>
    <mergeCell ref="D187:F187"/>
    <mergeCell ref="D188:F188"/>
    <mergeCell ref="D177:F177"/>
    <mergeCell ref="D178:F178"/>
    <mergeCell ref="D179:F179"/>
    <mergeCell ref="D180:F180"/>
    <mergeCell ref="D181:F181"/>
    <mergeCell ref="D182:F182"/>
    <mergeCell ref="D171:F171"/>
    <mergeCell ref="D172:F172"/>
    <mergeCell ref="D173:F173"/>
    <mergeCell ref="D174:F174"/>
    <mergeCell ref="D175:F175"/>
    <mergeCell ref="D176:F176"/>
    <mergeCell ref="D165:F165"/>
    <mergeCell ref="D166:F166"/>
    <mergeCell ref="D167:F167"/>
    <mergeCell ref="D168:F168"/>
    <mergeCell ref="D169:F169"/>
    <mergeCell ref="D170:F170"/>
    <mergeCell ref="D159:F159"/>
    <mergeCell ref="D160:F160"/>
    <mergeCell ref="D161:F161"/>
    <mergeCell ref="D162:F162"/>
    <mergeCell ref="D163:F163"/>
    <mergeCell ref="D164:F164"/>
    <mergeCell ref="D153:F153"/>
    <mergeCell ref="D154:F154"/>
    <mergeCell ref="D155:F155"/>
    <mergeCell ref="D156:F156"/>
    <mergeCell ref="D157:F157"/>
    <mergeCell ref="D158:F158"/>
    <mergeCell ref="D147:F147"/>
    <mergeCell ref="D148:F148"/>
    <mergeCell ref="D149:F149"/>
    <mergeCell ref="D150:F150"/>
    <mergeCell ref="D151:F151"/>
    <mergeCell ref="D152:F152"/>
    <mergeCell ref="D141:F141"/>
    <mergeCell ref="D142:F142"/>
    <mergeCell ref="D143:F143"/>
    <mergeCell ref="D144:F144"/>
    <mergeCell ref="D145:F145"/>
    <mergeCell ref="D146:F146"/>
    <mergeCell ref="D135:F135"/>
    <mergeCell ref="D136:F136"/>
    <mergeCell ref="D137:F137"/>
    <mergeCell ref="D138:F138"/>
    <mergeCell ref="D139:F139"/>
    <mergeCell ref="D140:F140"/>
    <mergeCell ref="D129:F129"/>
    <mergeCell ref="D130:F130"/>
    <mergeCell ref="D131:F131"/>
    <mergeCell ref="D132:F132"/>
    <mergeCell ref="D133:F133"/>
    <mergeCell ref="D134:F134"/>
    <mergeCell ref="D123:F123"/>
    <mergeCell ref="D124:F124"/>
    <mergeCell ref="D125:F125"/>
    <mergeCell ref="D126:F126"/>
    <mergeCell ref="D127:F127"/>
    <mergeCell ref="D128:F128"/>
    <mergeCell ref="D117:F117"/>
    <mergeCell ref="D118:F118"/>
    <mergeCell ref="D119:F119"/>
    <mergeCell ref="D120:F120"/>
    <mergeCell ref="D121:F121"/>
    <mergeCell ref="D122:F122"/>
    <mergeCell ref="D111:F111"/>
    <mergeCell ref="D112:F112"/>
    <mergeCell ref="D113:F113"/>
    <mergeCell ref="D114:F114"/>
    <mergeCell ref="D115:F115"/>
    <mergeCell ref="D116:F116"/>
    <mergeCell ref="D105:F105"/>
    <mergeCell ref="D106:F106"/>
    <mergeCell ref="D107:F107"/>
    <mergeCell ref="D108:F108"/>
    <mergeCell ref="D109:F109"/>
    <mergeCell ref="D110:F110"/>
    <mergeCell ref="D99:F99"/>
    <mergeCell ref="D100:F100"/>
    <mergeCell ref="D101:F101"/>
    <mergeCell ref="D102:F102"/>
    <mergeCell ref="D103:F103"/>
    <mergeCell ref="D104:F104"/>
    <mergeCell ref="D93:F93"/>
    <mergeCell ref="D94:F94"/>
    <mergeCell ref="D95:F95"/>
    <mergeCell ref="D96:F96"/>
    <mergeCell ref="D97:F97"/>
    <mergeCell ref="D98:F98"/>
    <mergeCell ref="D87:F87"/>
    <mergeCell ref="D88:F88"/>
    <mergeCell ref="D89:F89"/>
    <mergeCell ref="D90:F90"/>
    <mergeCell ref="D91:F91"/>
    <mergeCell ref="D92:F92"/>
    <mergeCell ref="D81:F81"/>
    <mergeCell ref="D82:F82"/>
    <mergeCell ref="D83:F83"/>
    <mergeCell ref="D84:F84"/>
    <mergeCell ref="D85:F85"/>
    <mergeCell ref="D86:F86"/>
    <mergeCell ref="D75:F75"/>
    <mergeCell ref="D76:F76"/>
    <mergeCell ref="D77:F77"/>
    <mergeCell ref="D78:F78"/>
    <mergeCell ref="D79:F79"/>
    <mergeCell ref="D80:F80"/>
    <mergeCell ref="D69:F69"/>
    <mergeCell ref="D70:F70"/>
    <mergeCell ref="D71:F71"/>
    <mergeCell ref="D72:F72"/>
    <mergeCell ref="D73:F73"/>
    <mergeCell ref="D74:F74"/>
    <mergeCell ref="D63:F63"/>
    <mergeCell ref="D64:F64"/>
    <mergeCell ref="D65:F65"/>
    <mergeCell ref="D66:F66"/>
    <mergeCell ref="D67:F67"/>
    <mergeCell ref="D68:F68"/>
    <mergeCell ref="D57:F57"/>
    <mergeCell ref="D58:F58"/>
    <mergeCell ref="D59:F59"/>
    <mergeCell ref="D60:F60"/>
    <mergeCell ref="D61:F61"/>
    <mergeCell ref="D62:F62"/>
    <mergeCell ref="D51:F51"/>
    <mergeCell ref="D52:F52"/>
    <mergeCell ref="D53:F53"/>
    <mergeCell ref="D54:F54"/>
    <mergeCell ref="D55:F55"/>
    <mergeCell ref="D56:F56"/>
    <mergeCell ref="D45:F45"/>
    <mergeCell ref="D46:F46"/>
    <mergeCell ref="D47:F47"/>
    <mergeCell ref="D48:F48"/>
    <mergeCell ref="D49:F49"/>
    <mergeCell ref="D50:F50"/>
    <mergeCell ref="D39:F39"/>
    <mergeCell ref="D40:F40"/>
    <mergeCell ref="D41:F41"/>
    <mergeCell ref="D42:F42"/>
    <mergeCell ref="D43:F43"/>
    <mergeCell ref="D44:F44"/>
    <mergeCell ref="D33:F33"/>
    <mergeCell ref="D34:F34"/>
    <mergeCell ref="D35:F35"/>
    <mergeCell ref="D36:F36"/>
    <mergeCell ref="D37:F37"/>
    <mergeCell ref="D38:F38"/>
    <mergeCell ref="D28:F28"/>
    <mergeCell ref="D29:F29"/>
    <mergeCell ref="D30:F30"/>
    <mergeCell ref="D31:F31"/>
    <mergeCell ref="D32:F32"/>
    <mergeCell ref="D20:F20"/>
    <mergeCell ref="D21:F21"/>
    <mergeCell ref="D22:F22"/>
    <mergeCell ref="D24:F24"/>
    <mergeCell ref="D25:F25"/>
    <mergeCell ref="D26:F26"/>
    <mergeCell ref="D17:F17"/>
    <mergeCell ref="D18:F18"/>
    <mergeCell ref="D19:F19"/>
    <mergeCell ref="D8:F8"/>
    <mergeCell ref="D9:F9"/>
    <mergeCell ref="D10:F10"/>
    <mergeCell ref="D11:F11"/>
    <mergeCell ref="D12:F12"/>
    <mergeCell ref="D13:F13"/>
    <mergeCell ref="B2:D2"/>
    <mergeCell ref="B3:F3"/>
    <mergeCell ref="B4:F4"/>
    <mergeCell ref="B5:D5"/>
    <mergeCell ref="D6:F6"/>
    <mergeCell ref="D7:F7"/>
    <mergeCell ref="D14:F14"/>
    <mergeCell ref="D15:F15"/>
    <mergeCell ref="D16:F16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N18"/>
  <sheetViews>
    <sheetView zoomScaleNormal="100" workbookViewId="0">
      <selection activeCell="B8" sqref="B8"/>
    </sheetView>
  </sheetViews>
  <sheetFormatPr defaultRowHeight="18"/>
  <cols>
    <col min="1" max="1" width="6.140625" style="3" customWidth="1"/>
    <col min="2" max="2" width="64.28515625" style="3" customWidth="1"/>
    <col min="3" max="3" width="51.7109375" style="3" customWidth="1"/>
    <col min="4" max="4" width="10.28515625" style="3" customWidth="1"/>
    <col min="5" max="5" width="13" style="3" customWidth="1"/>
    <col min="6" max="6" width="10.28515625" style="3" customWidth="1"/>
    <col min="7" max="16384" width="9.140625" style="1"/>
  </cols>
  <sheetData>
    <row r="1" spans="1:14">
      <c r="A1" s="2"/>
    </row>
    <row r="2" spans="1:14">
      <c r="B2" s="134" t="s">
        <v>8</v>
      </c>
      <c r="C2" s="135"/>
      <c r="D2" s="97"/>
      <c r="E2" s="97"/>
      <c r="F2" s="5"/>
      <c r="G2" s="5"/>
    </row>
    <row r="3" spans="1:14">
      <c r="B3" s="136" t="s">
        <v>3</v>
      </c>
      <c r="C3" s="135"/>
      <c r="D3" s="4"/>
      <c r="E3" s="4"/>
      <c r="F3" s="4"/>
      <c r="G3" s="4"/>
    </row>
    <row r="4" spans="1:14">
      <c r="B4" s="137" t="s">
        <v>4</v>
      </c>
      <c r="C4" s="138"/>
      <c r="D4" s="6"/>
      <c r="E4" s="6"/>
      <c r="F4" s="6"/>
      <c r="G4" s="6"/>
    </row>
    <row r="5" spans="1:14" hidden="1">
      <c r="B5" s="139"/>
      <c r="C5" s="141"/>
      <c r="D5" s="141"/>
      <c r="E5" s="141"/>
      <c r="F5" s="141"/>
      <c r="G5" s="141"/>
    </row>
    <row r="6" spans="1:14" hidden="1">
      <c r="B6" s="140"/>
      <c r="C6" s="142"/>
      <c r="D6" s="142"/>
      <c r="E6" s="142"/>
      <c r="F6" s="142"/>
      <c r="G6" s="142"/>
    </row>
    <row r="7" spans="1:14" hidden="1">
      <c r="B7" s="7"/>
      <c r="C7" s="8"/>
      <c r="D7" s="9"/>
      <c r="E7" s="9"/>
      <c r="F7" s="9"/>
      <c r="G7" s="9"/>
    </row>
    <row r="8" spans="1:14" ht="36">
      <c r="B8" s="87" t="s">
        <v>488</v>
      </c>
      <c r="C8" s="11">
        <v>297</v>
      </c>
      <c r="D8" s="12"/>
      <c r="E8" s="12"/>
      <c r="F8" s="12"/>
      <c r="G8" s="12"/>
    </row>
    <row r="9" spans="1:14" ht="36">
      <c r="B9" s="10" t="s">
        <v>9</v>
      </c>
      <c r="C9" s="11">
        <v>0</v>
      </c>
      <c r="D9" s="12"/>
      <c r="E9" s="12"/>
      <c r="F9" s="12"/>
      <c r="G9" s="12"/>
    </row>
    <row r="10" spans="1:14" ht="36">
      <c r="B10" s="10" t="s">
        <v>10</v>
      </c>
      <c r="C10" s="13">
        <v>0</v>
      </c>
      <c r="D10" s="12"/>
      <c r="E10" s="12"/>
      <c r="F10" s="12"/>
      <c r="G10" s="12"/>
    </row>
    <row r="11" spans="1:14" ht="45" customHeight="1"/>
    <row r="12" spans="1:14" s="76" customFormat="1" ht="14.45" customHeight="1">
      <c r="A12" s="66"/>
      <c r="B12" s="66" t="s">
        <v>52</v>
      </c>
      <c r="C12" s="86" t="s">
        <v>492</v>
      </c>
      <c r="D12" s="78"/>
      <c r="E12" s="78"/>
      <c r="G12" s="66"/>
      <c r="H12" s="66"/>
      <c r="I12" s="66"/>
      <c r="J12" s="66"/>
      <c r="K12" s="66"/>
      <c r="L12" s="66"/>
      <c r="M12" s="66"/>
      <c r="N12" s="66"/>
    </row>
    <row r="15" spans="1:14">
      <c r="B15" s="66" t="s">
        <v>444</v>
      </c>
      <c r="C15" s="86" t="s">
        <v>490</v>
      </c>
      <c r="D15" s="80"/>
      <c r="E15" s="80"/>
    </row>
    <row r="18" spans="1:6" s="90" customFormat="1">
      <c r="A18" s="3"/>
      <c r="B18" s="66" t="s">
        <v>472</v>
      </c>
      <c r="C18" s="86" t="s">
        <v>491</v>
      </c>
      <c r="D18" s="86"/>
      <c r="E18" s="86"/>
      <c r="F18" s="3"/>
    </row>
  </sheetData>
  <mergeCells count="5">
    <mergeCell ref="B2:C2"/>
    <mergeCell ref="B3:C3"/>
    <mergeCell ref="B4:C4"/>
    <mergeCell ref="B5:B6"/>
    <mergeCell ref="C5:G6"/>
  </mergeCells>
  <dataValidations count="2">
    <dataValidation allowBlank="1" showInputMessage="1" showErrorMessage="1" prompt="Сумма по гр. 2 формы 1.1" sqref="C9"/>
    <dataValidation allowBlank="1" showInputMessage="1" showErrorMessage="1" prompt="Максимальное значение по гр. 3 формы 1.1" sqref="C8"/>
  </dataValidations>
  <pageMargins left="0.25" right="0.25" top="0.75" bottom="0.75" header="0.3" footer="0.3"/>
  <pageSetup paperSize="9" scale="8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CP36"/>
  <sheetViews>
    <sheetView zoomScaleNormal="100" workbookViewId="0">
      <selection activeCell="CP16" sqref="CP16:CQ16"/>
    </sheetView>
  </sheetViews>
  <sheetFormatPr defaultColWidth="1.140625" defaultRowHeight="12.75"/>
  <cols>
    <col min="1" max="16384" width="1.140625" style="18"/>
  </cols>
  <sheetData>
    <row r="1" spans="1:94" s="14" customFormat="1" ht="11.25">
      <c r="CB1" s="15" t="s">
        <v>11</v>
      </c>
    </row>
    <row r="2" spans="1:94" s="14" customFormat="1" ht="11.25">
      <c r="CB2" s="15" t="s">
        <v>12</v>
      </c>
    </row>
    <row r="3" spans="1:94" s="14" customFormat="1" ht="11.25">
      <c r="CB3" s="15" t="s">
        <v>13</v>
      </c>
    </row>
    <row r="4" spans="1:94" s="14" customFormat="1" ht="11.25">
      <c r="CB4" s="16" t="s">
        <v>14</v>
      </c>
    </row>
    <row r="7" spans="1:94" s="17" customFormat="1" ht="15.75">
      <c r="A7" s="144" t="s">
        <v>15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</row>
    <row r="8" spans="1:94" s="17" customFormat="1" ht="15.75">
      <c r="A8" s="144" t="s">
        <v>16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</row>
    <row r="9" spans="1:94" s="17" customFormat="1" ht="15.75">
      <c r="A9" s="144" t="s">
        <v>17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</row>
    <row r="10" spans="1:94" s="17" customFormat="1" ht="15.75">
      <c r="A10" s="144" t="s">
        <v>18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</row>
    <row r="12" spans="1:94">
      <c r="D12" s="145" t="s">
        <v>3</v>
      </c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</row>
    <row r="13" spans="1:94" s="19" customFormat="1" ht="10.5">
      <c r="D13" s="143" t="s">
        <v>19</v>
      </c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</row>
    <row r="16" spans="1:94">
      <c r="A16" s="146" t="s">
        <v>20</v>
      </c>
      <c r="B16" s="147"/>
      <c r="C16" s="147"/>
      <c r="D16" s="147"/>
      <c r="E16" s="148"/>
      <c r="F16" s="149" t="s">
        <v>21</v>
      </c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6" t="s">
        <v>22</v>
      </c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8"/>
    </row>
    <row r="17" spans="1:80">
      <c r="A17" s="150" t="s">
        <v>23</v>
      </c>
      <c r="B17" s="151"/>
      <c r="C17" s="151"/>
      <c r="D17" s="151"/>
      <c r="E17" s="152"/>
      <c r="F17" s="153" t="s">
        <v>24</v>
      </c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0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2"/>
    </row>
    <row r="18" spans="1:80">
      <c r="A18" s="154">
        <v>1</v>
      </c>
      <c r="B18" s="155"/>
      <c r="C18" s="155"/>
      <c r="D18" s="155"/>
      <c r="E18" s="156"/>
      <c r="F18" s="163" t="s">
        <v>25</v>
      </c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4">
        <v>297</v>
      </c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6"/>
    </row>
    <row r="19" spans="1:80">
      <c r="A19" s="157"/>
      <c r="B19" s="158"/>
      <c r="C19" s="158"/>
      <c r="D19" s="158"/>
      <c r="E19" s="159"/>
      <c r="F19" s="173" t="s">
        <v>26</v>
      </c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5"/>
      <c r="AL19" s="167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9"/>
    </row>
    <row r="20" spans="1:80">
      <c r="A20" s="157"/>
      <c r="B20" s="158"/>
      <c r="C20" s="158"/>
      <c r="D20" s="158"/>
      <c r="E20" s="159"/>
      <c r="F20" s="173" t="s">
        <v>27</v>
      </c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5"/>
      <c r="AL20" s="167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9"/>
    </row>
    <row r="21" spans="1:80">
      <c r="A21" s="160"/>
      <c r="B21" s="161"/>
      <c r="C21" s="161"/>
      <c r="D21" s="161"/>
      <c r="E21" s="162"/>
      <c r="F21" s="176" t="s">
        <v>28</v>
      </c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0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2"/>
    </row>
    <row r="22" spans="1:80">
      <c r="A22" s="154">
        <v>2</v>
      </c>
      <c r="B22" s="155"/>
      <c r="C22" s="155"/>
      <c r="D22" s="155"/>
      <c r="E22" s="156"/>
      <c r="F22" s="163" t="s">
        <v>29</v>
      </c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4">
        <v>0</v>
      </c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6"/>
    </row>
    <row r="23" spans="1:80">
      <c r="A23" s="157"/>
      <c r="B23" s="158"/>
      <c r="C23" s="158"/>
      <c r="D23" s="158"/>
      <c r="E23" s="159"/>
      <c r="F23" s="173" t="s">
        <v>30</v>
      </c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5"/>
      <c r="AL23" s="167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9"/>
    </row>
    <row r="24" spans="1:80" ht="14.25">
      <c r="A24" s="157"/>
      <c r="B24" s="158"/>
      <c r="C24" s="158"/>
      <c r="D24" s="158"/>
      <c r="E24" s="159"/>
      <c r="F24" s="177" t="s">
        <v>31</v>
      </c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67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9"/>
    </row>
    <row r="25" spans="1:80">
      <c r="A25" s="157"/>
      <c r="B25" s="158"/>
      <c r="C25" s="158"/>
      <c r="D25" s="158"/>
      <c r="E25" s="159"/>
      <c r="F25" s="173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5"/>
      <c r="AL25" s="167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9"/>
    </row>
    <row r="26" spans="1:80">
      <c r="A26" s="160"/>
      <c r="B26" s="161"/>
      <c r="C26" s="161"/>
      <c r="D26" s="161"/>
      <c r="E26" s="162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0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2"/>
    </row>
    <row r="27" spans="1:80">
      <c r="A27" s="154">
        <v>3</v>
      </c>
      <c r="B27" s="155"/>
      <c r="C27" s="155"/>
      <c r="D27" s="155"/>
      <c r="E27" s="156"/>
      <c r="F27" s="163" t="s">
        <v>32</v>
      </c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4">
        <v>0</v>
      </c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6"/>
    </row>
    <row r="28" spans="1:80">
      <c r="A28" s="157"/>
      <c r="B28" s="158"/>
      <c r="C28" s="158"/>
      <c r="D28" s="158"/>
      <c r="E28" s="159"/>
      <c r="F28" s="173" t="s">
        <v>33</v>
      </c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5"/>
      <c r="AL28" s="167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9"/>
    </row>
    <row r="29" spans="1:80" ht="14.25">
      <c r="A29" s="157"/>
      <c r="B29" s="158"/>
      <c r="C29" s="158"/>
      <c r="D29" s="158"/>
      <c r="E29" s="159"/>
      <c r="F29" s="177" t="s">
        <v>34</v>
      </c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67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9"/>
    </row>
    <row r="30" spans="1:80">
      <c r="A30" s="157"/>
      <c r="B30" s="158"/>
      <c r="C30" s="158"/>
      <c r="D30" s="158"/>
      <c r="E30" s="159"/>
      <c r="F30" s="173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5"/>
      <c r="AL30" s="167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9"/>
    </row>
    <row r="31" spans="1:80">
      <c r="A31" s="160"/>
      <c r="B31" s="161"/>
      <c r="C31" s="161"/>
      <c r="D31" s="161"/>
      <c r="E31" s="162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0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2"/>
    </row>
    <row r="35" spans="1:80" s="20" customFormat="1">
      <c r="A35" s="145" t="s">
        <v>35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 t="s">
        <v>471</v>
      </c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45"/>
      <c r="CA35" s="145"/>
      <c r="CB35" s="145"/>
    </row>
    <row r="36" spans="1:80" s="21" customFormat="1" ht="10.5">
      <c r="A36" s="178" t="s">
        <v>36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 t="s">
        <v>37</v>
      </c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 t="s">
        <v>38</v>
      </c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</row>
  </sheetData>
  <mergeCells count="38">
    <mergeCell ref="A35:AC35"/>
    <mergeCell ref="AD35:BI35"/>
    <mergeCell ref="BJ35:CB35"/>
    <mergeCell ref="A36:AC36"/>
    <mergeCell ref="AD36:BI36"/>
    <mergeCell ref="BJ36:CB36"/>
    <mergeCell ref="A27:E31"/>
    <mergeCell ref="F27:AK27"/>
    <mergeCell ref="AL27:CB31"/>
    <mergeCell ref="F28:AK28"/>
    <mergeCell ref="F29:AK29"/>
    <mergeCell ref="F30:AK30"/>
    <mergeCell ref="F31:AK31"/>
    <mergeCell ref="A22:E26"/>
    <mergeCell ref="F22:AK22"/>
    <mergeCell ref="AL22:CB26"/>
    <mergeCell ref="F23:AK23"/>
    <mergeCell ref="F24:AK24"/>
    <mergeCell ref="F25:AK25"/>
    <mergeCell ref="F26:AK26"/>
    <mergeCell ref="A18:E21"/>
    <mergeCell ref="F18:AK18"/>
    <mergeCell ref="AL18:CB21"/>
    <mergeCell ref="F19:AK19"/>
    <mergeCell ref="F20:AK20"/>
    <mergeCell ref="F21:AK21"/>
    <mergeCell ref="A16:E16"/>
    <mergeCell ref="F16:AK16"/>
    <mergeCell ref="AL16:CB16"/>
    <mergeCell ref="A17:E17"/>
    <mergeCell ref="F17:AK17"/>
    <mergeCell ref="AL17:CB17"/>
    <mergeCell ref="D13:BY13"/>
    <mergeCell ref="A7:CB7"/>
    <mergeCell ref="A8:CB8"/>
    <mergeCell ref="A9:CB9"/>
    <mergeCell ref="A10:CB10"/>
    <mergeCell ref="D12:BY12"/>
  </mergeCells>
  <pageMargins left="0.7" right="0.7" top="0.75" bottom="0.75" header="0.3" footer="0.3"/>
  <pageSetup paperSize="9" scale="9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24"/>
  <sheetViews>
    <sheetView zoomScaleNormal="100" workbookViewId="0">
      <selection activeCell="D23" sqref="D23"/>
    </sheetView>
  </sheetViews>
  <sheetFormatPr defaultRowHeight="15"/>
  <cols>
    <col min="1" max="1" width="9.140625" style="52" customWidth="1"/>
    <col min="2" max="2" width="6.28515625" style="52" customWidth="1"/>
    <col min="3" max="3" width="52.42578125" style="52" customWidth="1"/>
    <col min="4" max="4" width="24.28515625" style="52" customWidth="1"/>
    <col min="5" max="5" width="28.140625" style="52" customWidth="1"/>
    <col min="6" max="6" width="9.140625" style="52" customWidth="1"/>
    <col min="7" max="16384" width="9.140625" style="52"/>
  </cols>
  <sheetData>
    <row r="2" spans="2:7">
      <c r="E2" s="111"/>
    </row>
    <row r="3" spans="2:7" ht="27.75" customHeight="1">
      <c r="B3" s="179" t="s">
        <v>438</v>
      </c>
      <c r="C3" s="179"/>
      <c r="D3" s="179"/>
      <c r="E3" s="179"/>
      <c r="F3" s="121"/>
      <c r="G3" s="121"/>
    </row>
    <row r="4" spans="2:7" ht="15.75" customHeight="1" thickBot="1">
      <c r="B4" s="180" t="s">
        <v>3</v>
      </c>
      <c r="C4" s="181"/>
      <c r="D4" s="181"/>
      <c r="E4" s="181"/>
    </row>
    <row r="5" spans="2:7">
      <c r="B5" s="182" t="s">
        <v>439</v>
      </c>
      <c r="C5" s="182"/>
      <c r="D5" s="182"/>
      <c r="E5" s="182"/>
    </row>
    <row r="6" spans="2:7" ht="17.25" customHeight="1" thickBot="1">
      <c r="B6" s="98" t="s">
        <v>426</v>
      </c>
      <c r="C6" s="183">
        <v>2021</v>
      </c>
      <c r="D6" s="184"/>
      <c r="E6" s="54" t="s">
        <v>2</v>
      </c>
    </row>
    <row r="7" spans="2:7">
      <c r="B7" s="110"/>
    </row>
    <row r="8" spans="2:7" ht="75" customHeight="1">
      <c r="B8" s="107" t="s">
        <v>39</v>
      </c>
      <c r="C8" s="108" t="s">
        <v>40</v>
      </c>
      <c r="D8" s="107" t="s">
        <v>41</v>
      </c>
      <c r="E8" s="107" t="s">
        <v>42</v>
      </c>
    </row>
    <row r="9" spans="2:7" ht="30" customHeight="1">
      <c r="B9" s="107">
        <v>1</v>
      </c>
      <c r="C9" s="108" t="s">
        <v>43</v>
      </c>
      <c r="D9" s="107">
        <v>66.72</v>
      </c>
      <c r="E9" s="107"/>
    </row>
    <row r="10" spans="2:7" ht="30" customHeight="1">
      <c r="B10" s="109" t="s">
        <v>44</v>
      </c>
      <c r="C10" s="108" t="s">
        <v>45</v>
      </c>
      <c r="D10" s="107">
        <f>D9-0.25</f>
        <v>66.47</v>
      </c>
      <c r="E10" s="107"/>
    </row>
    <row r="11" spans="2:7" ht="45" customHeight="1">
      <c r="B11" s="107">
        <v>2</v>
      </c>
      <c r="C11" s="108" t="s">
        <v>46</v>
      </c>
      <c r="D11" s="107">
        <v>99.63</v>
      </c>
      <c r="E11" s="107"/>
    </row>
    <row r="12" spans="2:7">
      <c r="B12" s="107">
        <v>3</v>
      </c>
      <c r="C12" s="108" t="s">
        <v>47</v>
      </c>
      <c r="D12" s="107">
        <v>297</v>
      </c>
      <c r="E12" s="107"/>
    </row>
    <row r="13" spans="2:7">
      <c r="B13" s="107">
        <v>4</v>
      </c>
      <c r="C13" s="108" t="s">
        <v>48</v>
      </c>
      <c r="D13" s="107">
        <v>350</v>
      </c>
      <c r="E13" s="107"/>
    </row>
    <row r="14" spans="2:7" ht="18" customHeight="1">
      <c r="B14" s="107">
        <v>5</v>
      </c>
      <c r="C14" s="108" t="s">
        <v>49</v>
      </c>
      <c r="D14" s="107">
        <v>24.8</v>
      </c>
      <c r="E14" s="107"/>
    </row>
    <row r="15" spans="2:7" ht="30" customHeight="1">
      <c r="B15" s="107">
        <v>6</v>
      </c>
      <c r="C15" s="108" t="s">
        <v>50</v>
      </c>
      <c r="D15" s="107">
        <v>5</v>
      </c>
      <c r="E15" s="107"/>
    </row>
    <row r="16" spans="2:7" ht="30" customHeight="1">
      <c r="B16" s="107">
        <v>7</v>
      </c>
      <c r="C16" s="108" t="s">
        <v>51</v>
      </c>
      <c r="D16" s="107">
        <v>7</v>
      </c>
      <c r="E16" s="107"/>
    </row>
    <row r="18" spans="3:5" s="90" customFormat="1" ht="15.75">
      <c r="C18" s="66" t="s">
        <v>52</v>
      </c>
      <c r="E18" s="82" t="s">
        <v>492</v>
      </c>
    </row>
    <row r="19" spans="3:5" s="90" customFormat="1" ht="18">
      <c r="C19" s="3"/>
      <c r="E19" s="83"/>
    </row>
    <row r="20" spans="3:5" s="90" customFormat="1" ht="18">
      <c r="C20" s="3"/>
      <c r="E20" s="83"/>
    </row>
    <row r="21" spans="3:5" s="90" customFormat="1" ht="15.75">
      <c r="C21" s="66" t="s">
        <v>444</v>
      </c>
      <c r="E21" s="82" t="s">
        <v>490</v>
      </c>
    </row>
    <row r="24" spans="3:5" s="90" customFormat="1" ht="15.75">
      <c r="C24" s="66" t="s">
        <v>472</v>
      </c>
      <c r="E24" s="82" t="s">
        <v>493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B3:E3"/>
    <mergeCell ref="B4:E4"/>
    <mergeCell ref="B5:E5"/>
    <mergeCell ref="C6:D6"/>
  </mergeCells>
  <pageMargins left="0.15" right="0.15" top="0.6" bottom="0.02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1:CO102"/>
  <sheetViews>
    <sheetView zoomScaleNormal="100" workbookViewId="0">
      <pane ySplit="4515" topLeftCell="A67" activePane="bottomLeft"/>
      <selection activeCell="AU49" sqref="AU49:BC51"/>
      <selection pane="bottomLeft" activeCell="CD96" sqref="CD96"/>
    </sheetView>
  </sheetViews>
  <sheetFormatPr defaultColWidth="1.140625" defaultRowHeight="12.75"/>
  <cols>
    <col min="1" max="1" width="1.140625" style="18" customWidth="1"/>
    <col min="2" max="35" width="1.140625" style="18"/>
    <col min="36" max="36" width="5.42578125" style="18" customWidth="1"/>
    <col min="37" max="37" width="11.28515625" style="18" customWidth="1"/>
    <col min="38" max="38" width="1.140625" style="18" customWidth="1"/>
    <col min="39" max="78" width="1.140625" style="18"/>
    <col min="79" max="79" width="2.28515625" style="18" customWidth="1"/>
    <col min="80" max="80" width="1.140625" style="18"/>
    <col min="81" max="81" width="2.140625" style="18" customWidth="1"/>
    <col min="82" max="82" width="11" style="18" customWidth="1"/>
    <col min="83" max="83" width="10.42578125" style="18" customWidth="1"/>
    <col min="84" max="84" width="14.7109375" style="18" customWidth="1"/>
    <col min="85" max="85" width="10.42578125" style="18" customWidth="1"/>
    <col min="86" max="86" width="14.85546875" style="18" customWidth="1"/>
    <col min="87" max="87" width="10.42578125" style="18" customWidth="1"/>
    <col min="88" max="88" width="14" style="18" customWidth="1"/>
    <col min="89" max="16384" width="1.140625" style="18"/>
  </cols>
  <sheetData>
    <row r="1" spans="1:93" s="14" customFormat="1" ht="11.25">
      <c r="CC1" s="15"/>
      <c r="CD1" s="15"/>
      <c r="CJ1" s="15" t="s">
        <v>53</v>
      </c>
    </row>
    <row r="2" spans="1:93" s="14" customFormat="1" ht="11.25">
      <c r="CC2" s="15"/>
      <c r="CD2" s="15"/>
      <c r="CJ2" s="15" t="s">
        <v>12</v>
      </c>
    </row>
    <row r="3" spans="1:93" s="14" customFormat="1" ht="11.25">
      <c r="CC3" s="15"/>
      <c r="CD3" s="15"/>
      <c r="CJ3" s="15" t="s">
        <v>13</v>
      </c>
    </row>
    <row r="4" spans="1:93">
      <c r="CF4" s="22"/>
      <c r="CG4" s="168"/>
      <c r="CH4" s="168"/>
      <c r="CI4" s="168"/>
      <c r="CJ4" s="168"/>
      <c r="CK4" s="168"/>
      <c r="CL4" s="168"/>
      <c r="CM4" s="168"/>
      <c r="CN4" s="168"/>
      <c r="CO4" s="168"/>
    </row>
    <row r="5" spans="1:93">
      <c r="CF5" s="22"/>
      <c r="CG5" s="168"/>
      <c r="CH5" s="168"/>
      <c r="CI5" s="168"/>
      <c r="CJ5" s="168"/>
      <c r="CK5" s="168"/>
      <c r="CL5" s="168"/>
      <c r="CM5" s="168"/>
      <c r="CN5" s="168"/>
      <c r="CO5" s="168"/>
    </row>
    <row r="6" spans="1:93" s="17" customFormat="1" ht="15.75" customHeight="1">
      <c r="A6" s="193" t="s">
        <v>54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</row>
    <row r="8" spans="1:93" ht="15" customHeight="1">
      <c r="D8" s="194" t="s">
        <v>3</v>
      </c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</row>
    <row r="9" spans="1:93" s="19" customFormat="1" ht="10.5">
      <c r="D9" s="143" t="s">
        <v>55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</row>
    <row r="12" spans="1:93" ht="12.75" customHeight="1">
      <c r="A12" s="185" t="s">
        <v>56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6"/>
      <c r="AK12" s="195" t="s">
        <v>57</v>
      </c>
      <c r="AL12" s="198" t="s">
        <v>494</v>
      </c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85" t="s">
        <v>58</v>
      </c>
      <c r="BE12" s="165"/>
      <c r="BF12" s="165"/>
      <c r="BG12" s="165"/>
      <c r="BH12" s="165"/>
      <c r="BI12" s="165"/>
      <c r="BJ12" s="165"/>
      <c r="BK12" s="165"/>
      <c r="BL12" s="166"/>
      <c r="BM12" s="185" t="s">
        <v>59</v>
      </c>
      <c r="BN12" s="165"/>
      <c r="BO12" s="165"/>
      <c r="BP12" s="165"/>
      <c r="BQ12" s="165"/>
      <c r="BR12" s="165"/>
      <c r="BS12" s="165"/>
      <c r="BT12" s="165"/>
      <c r="BU12" s="166"/>
      <c r="BV12" s="185" t="s">
        <v>60</v>
      </c>
      <c r="BW12" s="165"/>
      <c r="BX12" s="165"/>
      <c r="BY12" s="165"/>
      <c r="BZ12" s="165"/>
      <c r="CA12" s="165"/>
      <c r="CB12" s="165"/>
      <c r="CC12" s="166"/>
      <c r="CD12" s="23" t="s">
        <v>60</v>
      </c>
      <c r="CE12" s="186" t="s">
        <v>61</v>
      </c>
      <c r="CF12" s="187"/>
      <c r="CG12" s="187"/>
      <c r="CH12" s="187"/>
      <c r="CI12" s="187"/>
      <c r="CJ12" s="188"/>
    </row>
    <row r="13" spans="1:93" ht="12.75" customHeight="1">
      <c r="A13" s="192" t="s">
        <v>62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9"/>
      <c r="AK13" s="196"/>
      <c r="AL13" s="192" t="s">
        <v>63</v>
      </c>
      <c r="AM13" s="168"/>
      <c r="AN13" s="168"/>
      <c r="AO13" s="168"/>
      <c r="AP13" s="168"/>
      <c r="AQ13" s="168"/>
      <c r="AR13" s="168"/>
      <c r="AS13" s="168"/>
      <c r="AT13" s="169"/>
      <c r="AU13" s="192" t="s">
        <v>64</v>
      </c>
      <c r="AV13" s="168"/>
      <c r="AW13" s="168"/>
      <c r="AX13" s="168"/>
      <c r="AY13" s="168"/>
      <c r="AZ13" s="168"/>
      <c r="BA13" s="168"/>
      <c r="BB13" s="168"/>
      <c r="BC13" s="169"/>
      <c r="BD13" s="192" t="s">
        <v>65</v>
      </c>
      <c r="BE13" s="168"/>
      <c r="BF13" s="168"/>
      <c r="BG13" s="168"/>
      <c r="BH13" s="168"/>
      <c r="BI13" s="168"/>
      <c r="BJ13" s="168"/>
      <c r="BK13" s="168"/>
      <c r="BL13" s="169"/>
      <c r="BM13" s="192" t="s">
        <v>66</v>
      </c>
      <c r="BN13" s="168"/>
      <c r="BO13" s="168"/>
      <c r="BP13" s="168"/>
      <c r="BQ13" s="168"/>
      <c r="BR13" s="168"/>
      <c r="BS13" s="168"/>
      <c r="BT13" s="168"/>
      <c r="BU13" s="169"/>
      <c r="BV13" s="192" t="s">
        <v>67</v>
      </c>
      <c r="BW13" s="168"/>
      <c r="BX13" s="168"/>
      <c r="BY13" s="168"/>
      <c r="BZ13" s="168"/>
      <c r="CA13" s="168"/>
      <c r="CB13" s="168"/>
      <c r="CC13" s="169"/>
      <c r="CD13" s="24" t="s">
        <v>67</v>
      </c>
      <c r="CE13" s="189"/>
      <c r="CF13" s="190"/>
      <c r="CG13" s="190"/>
      <c r="CH13" s="190"/>
      <c r="CI13" s="190"/>
      <c r="CJ13" s="191"/>
    </row>
    <row r="14" spans="1:93" ht="46.5" customHeight="1">
      <c r="A14" s="192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9"/>
      <c r="AK14" s="197"/>
      <c r="AL14" s="192" t="s">
        <v>68</v>
      </c>
      <c r="AM14" s="168"/>
      <c r="AN14" s="168"/>
      <c r="AO14" s="168"/>
      <c r="AP14" s="168"/>
      <c r="AQ14" s="168"/>
      <c r="AR14" s="168"/>
      <c r="AS14" s="168"/>
      <c r="AT14" s="169"/>
      <c r="AU14" s="192" t="s">
        <v>69</v>
      </c>
      <c r="AV14" s="168"/>
      <c r="AW14" s="168"/>
      <c r="AX14" s="168"/>
      <c r="AY14" s="168"/>
      <c r="AZ14" s="168"/>
      <c r="BA14" s="168"/>
      <c r="BB14" s="168"/>
      <c r="BC14" s="169"/>
      <c r="BD14" s="192"/>
      <c r="BE14" s="168"/>
      <c r="BF14" s="168"/>
      <c r="BG14" s="168"/>
      <c r="BH14" s="168"/>
      <c r="BI14" s="168"/>
      <c r="BJ14" s="168"/>
      <c r="BK14" s="168"/>
      <c r="BL14" s="169"/>
      <c r="BM14" s="192"/>
      <c r="BN14" s="168"/>
      <c r="BO14" s="168"/>
      <c r="BP14" s="168"/>
      <c r="BQ14" s="168"/>
      <c r="BR14" s="168"/>
      <c r="BS14" s="168"/>
      <c r="BT14" s="168"/>
      <c r="BU14" s="169"/>
      <c r="BV14" s="201" t="s">
        <v>70</v>
      </c>
      <c r="BW14" s="202"/>
      <c r="BX14" s="202"/>
      <c r="BY14" s="202"/>
      <c r="BZ14" s="202"/>
      <c r="CA14" s="202"/>
      <c r="CB14" s="202"/>
      <c r="CC14" s="203"/>
      <c r="CD14" s="25" t="s">
        <v>71</v>
      </c>
      <c r="CE14" s="26" t="s">
        <v>72</v>
      </c>
      <c r="CF14" s="26" t="s">
        <v>73</v>
      </c>
      <c r="CG14" s="26" t="s">
        <v>74</v>
      </c>
      <c r="CH14" s="26" t="s">
        <v>73</v>
      </c>
      <c r="CI14" s="26" t="s">
        <v>75</v>
      </c>
      <c r="CJ14" s="26" t="s">
        <v>73</v>
      </c>
    </row>
    <row r="15" spans="1:93">
      <c r="A15" s="199" t="s">
        <v>76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27" t="s">
        <v>77</v>
      </c>
      <c r="AL15" s="200">
        <v>3</v>
      </c>
      <c r="AM15" s="200"/>
      <c r="AN15" s="200"/>
      <c r="AO15" s="200"/>
      <c r="AP15" s="200"/>
      <c r="AQ15" s="200"/>
      <c r="AR15" s="200"/>
      <c r="AS15" s="200"/>
      <c r="AT15" s="200"/>
      <c r="AU15" s="200">
        <v>4</v>
      </c>
      <c r="AV15" s="200"/>
      <c r="AW15" s="200"/>
      <c r="AX15" s="200"/>
      <c r="AY15" s="200"/>
      <c r="AZ15" s="200"/>
      <c r="BA15" s="200"/>
      <c r="BB15" s="200"/>
      <c r="BC15" s="200"/>
      <c r="BD15" s="200">
        <v>5</v>
      </c>
      <c r="BE15" s="200"/>
      <c r="BF15" s="200"/>
      <c r="BG15" s="200"/>
      <c r="BH15" s="200"/>
      <c r="BI15" s="200"/>
      <c r="BJ15" s="200"/>
      <c r="BK15" s="200"/>
      <c r="BL15" s="200"/>
      <c r="BM15" s="200">
        <v>6</v>
      </c>
      <c r="BN15" s="200"/>
      <c r="BO15" s="200"/>
      <c r="BP15" s="200"/>
      <c r="BQ15" s="200"/>
      <c r="BR15" s="200"/>
      <c r="BS15" s="200"/>
      <c r="BT15" s="200"/>
      <c r="BU15" s="200"/>
      <c r="BV15" s="200">
        <v>7</v>
      </c>
      <c r="BW15" s="200"/>
      <c r="BX15" s="200"/>
      <c r="BY15" s="200"/>
      <c r="BZ15" s="200"/>
      <c r="CA15" s="200"/>
      <c r="CB15" s="200"/>
      <c r="CC15" s="200"/>
      <c r="CD15" s="28">
        <v>8</v>
      </c>
      <c r="CE15" s="29">
        <v>9</v>
      </c>
      <c r="CF15" s="29">
        <v>10</v>
      </c>
      <c r="CG15" s="29">
        <v>11</v>
      </c>
      <c r="CH15" s="29">
        <v>12</v>
      </c>
      <c r="CI15" s="29">
        <v>13</v>
      </c>
      <c r="CJ15" s="29">
        <v>14</v>
      </c>
    </row>
    <row r="16" spans="1:93" s="20" customFormat="1" ht="12.75" customHeight="1">
      <c r="A16" s="214" t="s">
        <v>78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6"/>
      <c r="AK16" s="217" t="s">
        <v>79</v>
      </c>
      <c r="AL16" s="220" t="s">
        <v>79</v>
      </c>
      <c r="AM16" s="221"/>
      <c r="AN16" s="221"/>
      <c r="AO16" s="221"/>
      <c r="AP16" s="221"/>
      <c r="AQ16" s="221"/>
      <c r="AR16" s="221"/>
      <c r="AS16" s="221"/>
      <c r="AT16" s="222"/>
      <c r="AU16" s="220" t="s">
        <v>79</v>
      </c>
      <c r="AV16" s="221"/>
      <c r="AW16" s="221"/>
      <c r="AX16" s="221"/>
      <c r="AY16" s="221"/>
      <c r="AZ16" s="221"/>
      <c r="BA16" s="221"/>
      <c r="BB16" s="221"/>
      <c r="BC16" s="222"/>
      <c r="BD16" s="220" t="s">
        <v>79</v>
      </c>
      <c r="BE16" s="221"/>
      <c r="BF16" s="221"/>
      <c r="BG16" s="221"/>
      <c r="BH16" s="221"/>
      <c r="BI16" s="221"/>
      <c r="BJ16" s="221"/>
      <c r="BK16" s="221"/>
      <c r="BL16" s="222"/>
      <c r="BM16" s="220" t="s">
        <v>79</v>
      </c>
      <c r="BN16" s="221"/>
      <c r="BO16" s="221"/>
      <c r="BP16" s="221"/>
      <c r="BQ16" s="221"/>
      <c r="BR16" s="221"/>
      <c r="BS16" s="221"/>
      <c r="BT16" s="221"/>
      <c r="BU16" s="222"/>
      <c r="BV16" s="213">
        <v>2</v>
      </c>
      <c r="BW16" s="213"/>
      <c r="BX16" s="213"/>
      <c r="BY16" s="213"/>
      <c r="BZ16" s="213"/>
      <c r="CA16" s="213"/>
      <c r="CB16" s="213"/>
      <c r="CC16" s="213"/>
      <c r="CD16" s="213">
        <v>2</v>
      </c>
      <c r="CE16" s="204" t="s">
        <v>79</v>
      </c>
      <c r="CF16" s="204" t="s">
        <v>79</v>
      </c>
      <c r="CG16" s="204" t="s">
        <v>79</v>
      </c>
      <c r="CH16" s="204" t="s">
        <v>79</v>
      </c>
      <c r="CI16" s="204" t="s">
        <v>79</v>
      </c>
      <c r="CJ16" s="204" t="s">
        <v>79</v>
      </c>
    </row>
    <row r="17" spans="1:88" s="20" customFormat="1">
      <c r="A17" s="205" t="s">
        <v>80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7"/>
      <c r="AK17" s="218"/>
      <c r="AL17" s="223"/>
      <c r="AM17" s="224"/>
      <c r="AN17" s="224"/>
      <c r="AO17" s="224"/>
      <c r="AP17" s="224"/>
      <c r="AQ17" s="224"/>
      <c r="AR17" s="224"/>
      <c r="AS17" s="224"/>
      <c r="AT17" s="225"/>
      <c r="AU17" s="223"/>
      <c r="AV17" s="224"/>
      <c r="AW17" s="224"/>
      <c r="AX17" s="224"/>
      <c r="AY17" s="224"/>
      <c r="AZ17" s="224"/>
      <c r="BA17" s="224"/>
      <c r="BB17" s="224"/>
      <c r="BC17" s="225"/>
      <c r="BD17" s="223"/>
      <c r="BE17" s="224"/>
      <c r="BF17" s="224"/>
      <c r="BG17" s="224"/>
      <c r="BH17" s="224"/>
      <c r="BI17" s="224"/>
      <c r="BJ17" s="224"/>
      <c r="BK17" s="224"/>
      <c r="BL17" s="225"/>
      <c r="BM17" s="223"/>
      <c r="BN17" s="224"/>
      <c r="BO17" s="224"/>
      <c r="BP17" s="224"/>
      <c r="BQ17" s="224"/>
      <c r="BR17" s="224"/>
      <c r="BS17" s="224"/>
      <c r="BT17" s="224"/>
      <c r="BU17" s="225"/>
      <c r="BV17" s="213"/>
      <c r="BW17" s="213"/>
      <c r="BX17" s="213"/>
      <c r="BY17" s="213"/>
      <c r="BZ17" s="213"/>
      <c r="CA17" s="213"/>
      <c r="CB17" s="213"/>
      <c r="CC17" s="213"/>
      <c r="CD17" s="213"/>
      <c r="CE17" s="204"/>
      <c r="CF17" s="204"/>
      <c r="CG17" s="204"/>
      <c r="CH17" s="204"/>
      <c r="CI17" s="204"/>
      <c r="CJ17" s="204"/>
    </row>
    <row r="18" spans="1:88" s="20" customFormat="1">
      <c r="A18" s="205" t="s">
        <v>81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7"/>
      <c r="AK18" s="218"/>
      <c r="AL18" s="223"/>
      <c r="AM18" s="224"/>
      <c r="AN18" s="224"/>
      <c r="AO18" s="224"/>
      <c r="AP18" s="224"/>
      <c r="AQ18" s="224"/>
      <c r="AR18" s="224"/>
      <c r="AS18" s="224"/>
      <c r="AT18" s="225"/>
      <c r="AU18" s="223"/>
      <c r="AV18" s="224"/>
      <c r="AW18" s="224"/>
      <c r="AX18" s="224"/>
      <c r="AY18" s="224"/>
      <c r="AZ18" s="224"/>
      <c r="BA18" s="224"/>
      <c r="BB18" s="224"/>
      <c r="BC18" s="225"/>
      <c r="BD18" s="223"/>
      <c r="BE18" s="224"/>
      <c r="BF18" s="224"/>
      <c r="BG18" s="224"/>
      <c r="BH18" s="224"/>
      <c r="BI18" s="224"/>
      <c r="BJ18" s="224"/>
      <c r="BK18" s="224"/>
      <c r="BL18" s="225"/>
      <c r="BM18" s="223"/>
      <c r="BN18" s="224"/>
      <c r="BO18" s="224"/>
      <c r="BP18" s="224"/>
      <c r="BQ18" s="224"/>
      <c r="BR18" s="224"/>
      <c r="BS18" s="224"/>
      <c r="BT18" s="224"/>
      <c r="BU18" s="225"/>
      <c r="BV18" s="213"/>
      <c r="BW18" s="213"/>
      <c r="BX18" s="213"/>
      <c r="BY18" s="213"/>
      <c r="BZ18" s="213"/>
      <c r="CA18" s="213"/>
      <c r="CB18" s="213"/>
      <c r="CC18" s="213"/>
      <c r="CD18" s="213"/>
      <c r="CE18" s="204"/>
      <c r="CF18" s="204"/>
      <c r="CG18" s="204"/>
      <c r="CH18" s="204"/>
      <c r="CI18" s="204"/>
      <c r="CJ18" s="204"/>
    </row>
    <row r="19" spans="1:88" s="20" customFormat="1">
      <c r="A19" s="208" t="s">
        <v>82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10"/>
      <c r="AK19" s="219"/>
      <c r="AL19" s="226"/>
      <c r="AM19" s="227"/>
      <c r="AN19" s="227"/>
      <c r="AO19" s="227"/>
      <c r="AP19" s="227"/>
      <c r="AQ19" s="227"/>
      <c r="AR19" s="227"/>
      <c r="AS19" s="227"/>
      <c r="AT19" s="228"/>
      <c r="AU19" s="226"/>
      <c r="AV19" s="227"/>
      <c r="AW19" s="227"/>
      <c r="AX19" s="227"/>
      <c r="AY19" s="227"/>
      <c r="AZ19" s="227"/>
      <c r="BA19" s="227"/>
      <c r="BB19" s="227"/>
      <c r="BC19" s="228"/>
      <c r="BD19" s="226"/>
      <c r="BE19" s="227"/>
      <c r="BF19" s="227"/>
      <c r="BG19" s="227"/>
      <c r="BH19" s="227"/>
      <c r="BI19" s="227"/>
      <c r="BJ19" s="227"/>
      <c r="BK19" s="227"/>
      <c r="BL19" s="228"/>
      <c r="BM19" s="226"/>
      <c r="BN19" s="227"/>
      <c r="BO19" s="227"/>
      <c r="BP19" s="227"/>
      <c r="BQ19" s="227"/>
      <c r="BR19" s="227"/>
      <c r="BS19" s="227"/>
      <c r="BT19" s="227"/>
      <c r="BU19" s="228"/>
      <c r="BV19" s="213"/>
      <c r="BW19" s="213"/>
      <c r="BX19" s="213"/>
      <c r="BY19" s="213"/>
      <c r="BZ19" s="213"/>
      <c r="CA19" s="213"/>
      <c r="CB19" s="213"/>
      <c r="CC19" s="213"/>
      <c r="CD19" s="213"/>
      <c r="CE19" s="204"/>
      <c r="CF19" s="204"/>
      <c r="CG19" s="204"/>
      <c r="CH19" s="204"/>
      <c r="CI19" s="204"/>
      <c r="CJ19" s="204"/>
    </row>
    <row r="20" spans="1:88">
      <c r="A20" s="211" t="s">
        <v>83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30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8"/>
      <c r="CE20" s="229"/>
      <c r="CF20" s="230"/>
      <c r="CG20" s="230"/>
      <c r="CH20" s="230"/>
      <c r="CI20" s="230"/>
      <c r="CJ20" s="231"/>
    </row>
    <row r="21" spans="1:88" s="31" customFormat="1">
      <c r="A21" s="232" t="s">
        <v>84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4"/>
      <c r="AK21" s="235" t="s">
        <v>65</v>
      </c>
      <c r="AL21" s="238">
        <v>0</v>
      </c>
      <c r="AM21" s="239"/>
      <c r="AN21" s="239"/>
      <c r="AO21" s="239"/>
      <c r="AP21" s="239"/>
      <c r="AQ21" s="239"/>
      <c r="AR21" s="239"/>
      <c r="AS21" s="239"/>
      <c r="AT21" s="240"/>
      <c r="AU21" s="238">
        <v>0</v>
      </c>
      <c r="AV21" s="239"/>
      <c r="AW21" s="239"/>
      <c r="AX21" s="239"/>
      <c r="AY21" s="239"/>
      <c r="AZ21" s="239"/>
      <c r="BA21" s="239"/>
      <c r="BB21" s="239"/>
      <c r="BC21" s="240"/>
      <c r="BD21" s="238">
        <f>IF(AU21="-","-",IF(AL21=AU21,1,IF(AL21=0,120%,AU21/AL21)))</f>
        <v>1</v>
      </c>
      <c r="BE21" s="239">
        <f t="shared" ref="BE21:BL29" si="0">IF(BD21="-","-",IF(BC21=BD21,1,IF(BC21=0,120%,BD21/BC21)))</f>
        <v>1.2</v>
      </c>
      <c r="BF21" s="239">
        <f t="shared" si="0"/>
        <v>1.2</v>
      </c>
      <c r="BG21" s="239">
        <f t="shared" si="0"/>
        <v>1</v>
      </c>
      <c r="BH21" s="239">
        <f t="shared" si="0"/>
        <v>0.83333333333333337</v>
      </c>
      <c r="BI21" s="239">
        <f t="shared" si="0"/>
        <v>0.83333333333333337</v>
      </c>
      <c r="BJ21" s="239">
        <f t="shared" si="0"/>
        <v>1</v>
      </c>
      <c r="BK21" s="239">
        <f t="shared" si="0"/>
        <v>1.2</v>
      </c>
      <c r="BL21" s="240">
        <f t="shared" si="0"/>
        <v>1.2</v>
      </c>
      <c r="BM21" s="247" t="s">
        <v>85</v>
      </c>
      <c r="BN21" s="248"/>
      <c r="BO21" s="248"/>
      <c r="BP21" s="248"/>
      <c r="BQ21" s="248"/>
      <c r="BR21" s="248"/>
      <c r="BS21" s="248"/>
      <c r="BT21" s="248"/>
      <c r="BU21" s="249"/>
      <c r="BV21" s="256">
        <v>2</v>
      </c>
      <c r="BW21" s="256"/>
      <c r="BX21" s="256"/>
      <c r="BY21" s="256"/>
      <c r="BZ21" s="256"/>
      <c r="CA21" s="256"/>
      <c r="CB21" s="256"/>
      <c r="CC21" s="256"/>
      <c r="CD21" s="256">
        <v>2</v>
      </c>
      <c r="CE21" s="263">
        <v>1</v>
      </c>
      <c r="CF21" s="263" t="str">
        <f>IF(BM21="прямая","гр.5&gt;120%",IF(BM21="обратная","гр.5&lt;80%","???"))</f>
        <v>гр.5&gt;120%</v>
      </c>
      <c r="CG21" s="263">
        <v>2</v>
      </c>
      <c r="CH21" s="263" t="s">
        <v>86</v>
      </c>
      <c r="CI21" s="263">
        <v>3</v>
      </c>
      <c r="CJ21" s="263" t="str">
        <f>IF(BM21="прямая","гр.5&lt;80%",IF(BM21="обратная","гр.5&gt;120%","???"))</f>
        <v>гр.5&lt;80%</v>
      </c>
    </row>
    <row r="22" spans="1:88" s="31" customFormat="1">
      <c r="A22" s="257" t="s">
        <v>87</v>
      </c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9"/>
      <c r="AK22" s="236"/>
      <c r="AL22" s="241"/>
      <c r="AM22" s="242"/>
      <c r="AN22" s="242"/>
      <c r="AO22" s="242"/>
      <c r="AP22" s="242"/>
      <c r="AQ22" s="242"/>
      <c r="AR22" s="242"/>
      <c r="AS22" s="242"/>
      <c r="AT22" s="243"/>
      <c r="AU22" s="241"/>
      <c r="AV22" s="242"/>
      <c r="AW22" s="242"/>
      <c r="AX22" s="242"/>
      <c r="AY22" s="242"/>
      <c r="AZ22" s="242"/>
      <c r="BA22" s="242"/>
      <c r="BB22" s="242"/>
      <c r="BC22" s="243"/>
      <c r="BD22" s="241">
        <f>IF(BC22="-","-",IF(BB22=BC22,1,IF(BB22=0,120%,BC22/BB22)))</f>
        <v>1</v>
      </c>
      <c r="BE22" s="242">
        <f t="shared" si="0"/>
        <v>1.2</v>
      </c>
      <c r="BF22" s="242">
        <f t="shared" si="0"/>
        <v>1.2</v>
      </c>
      <c r="BG22" s="242">
        <f t="shared" si="0"/>
        <v>1</v>
      </c>
      <c r="BH22" s="242">
        <f t="shared" si="0"/>
        <v>0.83333333333333337</v>
      </c>
      <c r="BI22" s="242">
        <f t="shared" si="0"/>
        <v>0.83333333333333337</v>
      </c>
      <c r="BJ22" s="242">
        <f t="shared" si="0"/>
        <v>1</v>
      </c>
      <c r="BK22" s="242">
        <f t="shared" si="0"/>
        <v>1.2</v>
      </c>
      <c r="BL22" s="243">
        <f t="shared" si="0"/>
        <v>1.2</v>
      </c>
      <c r="BM22" s="250"/>
      <c r="BN22" s="251"/>
      <c r="BO22" s="251"/>
      <c r="BP22" s="251"/>
      <c r="BQ22" s="251"/>
      <c r="BR22" s="251"/>
      <c r="BS22" s="251"/>
      <c r="BT22" s="251"/>
      <c r="BU22" s="252"/>
      <c r="BV22" s="256"/>
      <c r="BW22" s="256"/>
      <c r="BX22" s="256"/>
      <c r="BY22" s="256"/>
      <c r="BZ22" s="256"/>
      <c r="CA22" s="256"/>
      <c r="CB22" s="256"/>
      <c r="CC22" s="256"/>
      <c r="CD22" s="256"/>
      <c r="CE22" s="263">
        <v>1</v>
      </c>
      <c r="CF22" s="263" t="str">
        <f>IF($G22="прямая","гр.5&gt;120%",IF($G22="обратная","гр.5&lt;80%","???"))</f>
        <v>???</v>
      </c>
      <c r="CG22" s="263">
        <v>2</v>
      </c>
      <c r="CH22" s="263" t="s">
        <v>86</v>
      </c>
      <c r="CI22" s="263">
        <v>3</v>
      </c>
      <c r="CJ22" s="263" t="str">
        <f>IF($G22="прямая","гр.5&lt;80%",IF($G22="обратная","гр.5&gt;120%","???"))</f>
        <v>???</v>
      </c>
    </row>
    <row r="23" spans="1:88" s="31" customFormat="1">
      <c r="A23" s="257" t="s">
        <v>88</v>
      </c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9"/>
      <c r="AK23" s="236"/>
      <c r="AL23" s="241"/>
      <c r="AM23" s="242"/>
      <c r="AN23" s="242"/>
      <c r="AO23" s="242"/>
      <c r="AP23" s="242"/>
      <c r="AQ23" s="242"/>
      <c r="AR23" s="242"/>
      <c r="AS23" s="242"/>
      <c r="AT23" s="243"/>
      <c r="AU23" s="241"/>
      <c r="AV23" s="242"/>
      <c r="AW23" s="242"/>
      <c r="AX23" s="242"/>
      <c r="AY23" s="242"/>
      <c r="AZ23" s="242"/>
      <c r="BA23" s="242"/>
      <c r="BB23" s="242"/>
      <c r="BC23" s="243"/>
      <c r="BD23" s="241">
        <f>IF(BC23="-","-",IF(BB23=BC23,1,IF(BB23=0,120%,BC23/BB23)))</f>
        <v>1</v>
      </c>
      <c r="BE23" s="242">
        <f t="shared" si="0"/>
        <v>1.2</v>
      </c>
      <c r="BF23" s="242">
        <f t="shared" si="0"/>
        <v>1.2</v>
      </c>
      <c r="BG23" s="242">
        <f t="shared" si="0"/>
        <v>1</v>
      </c>
      <c r="BH23" s="242">
        <f t="shared" si="0"/>
        <v>0.83333333333333337</v>
      </c>
      <c r="BI23" s="242">
        <f t="shared" si="0"/>
        <v>0.83333333333333337</v>
      </c>
      <c r="BJ23" s="242">
        <f t="shared" si="0"/>
        <v>1</v>
      </c>
      <c r="BK23" s="242">
        <f t="shared" si="0"/>
        <v>1.2</v>
      </c>
      <c r="BL23" s="243">
        <f t="shared" si="0"/>
        <v>1.2</v>
      </c>
      <c r="BM23" s="250"/>
      <c r="BN23" s="251"/>
      <c r="BO23" s="251"/>
      <c r="BP23" s="251"/>
      <c r="BQ23" s="251"/>
      <c r="BR23" s="251"/>
      <c r="BS23" s="251"/>
      <c r="BT23" s="251"/>
      <c r="BU23" s="252"/>
      <c r="BV23" s="256"/>
      <c r="BW23" s="256"/>
      <c r="BX23" s="256"/>
      <c r="BY23" s="256"/>
      <c r="BZ23" s="256"/>
      <c r="CA23" s="256"/>
      <c r="CB23" s="256"/>
      <c r="CC23" s="256"/>
      <c r="CD23" s="256"/>
      <c r="CE23" s="263">
        <v>1</v>
      </c>
      <c r="CF23" s="263" t="str">
        <f>IF($G23="прямая","гр.5&gt;120%",IF($G23="обратная","гр.5&lt;80%","???"))</f>
        <v>???</v>
      </c>
      <c r="CG23" s="263">
        <v>2</v>
      </c>
      <c r="CH23" s="263" t="s">
        <v>86</v>
      </c>
      <c r="CI23" s="263">
        <v>3</v>
      </c>
      <c r="CJ23" s="263" t="str">
        <f>IF($G23="прямая","гр.5&lt;80%",IF($G23="обратная","гр.5&gt;120%","???"))</f>
        <v>???</v>
      </c>
    </row>
    <row r="24" spans="1:88" s="31" customFormat="1">
      <c r="A24" s="260" t="s">
        <v>89</v>
      </c>
      <c r="B24" s="261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2"/>
      <c r="AK24" s="237"/>
      <c r="AL24" s="244"/>
      <c r="AM24" s="245"/>
      <c r="AN24" s="245"/>
      <c r="AO24" s="245"/>
      <c r="AP24" s="245"/>
      <c r="AQ24" s="245"/>
      <c r="AR24" s="245"/>
      <c r="AS24" s="245"/>
      <c r="AT24" s="246"/>
      <c r="AU24" s="244"/>
      <c r="AV24" s="245"/>
      <c r="AW24" s="245"/>
      <c r="AX24" s="245"/>
      <c r="AY24" s="245"/>
      <c r="AZ24" s="245"/>
      <c r="BA24" s="245"/>
      <c r="BB24" s="245"/>
      <c r="BC24" s="246"/>
      <c r="BD24" s="244">
        <f>IF(BC24="-","-",IF(BB24=BC24,1,IF(BB24=0,120%,BC24/BB24)))</f>
        <v>1</v>
      </c>
      <c r="BE24" s="245">
        <f t="shared" si="0"/>
        <v>1.2</v>
      </c>
      <c r="BF24" s="245">
        <f t="shared" si="0"/>
        <v>1.2</v>
      </c>
      <c r="BG24" s="245">
        <f t="shared" si="0"/>
        <v>1</v>
      </c>
      <c r="BH24" s="245">
        <f t="shared" si="0"/>
        <v>0.83333333333333337</v>
      </c>
      <c r="BI24" s="245">
        <f t="shared" si="0"/>
        <v>0.83333333333333337</v>
      </c>
      <c r="BJ24" s="245">
        <f t="shared" si="0"/>
        <v>1</v>
      </c>
      <c r="BK24" s="245">
        <f t="shared" si="0"/>
        <v>1.2</v>
      </c>
      <c r="BL24" s="246">
        <f t="shared" si="0"/>
        <v>1.2</v>
      </c>
      <c r="BM24" s="253"/>
      <c r="BN24" s="254"/>
      <c r="BO24" s="254"/>
      <c r="BP24" s="254"/>
      <c r="BQ24" s="254"/>
      <c r="BR24" s="254"/>
      <c r="BS24" s="254"/>
      <c r="BT24" s="254"/>
      <c r="BU24" s="255"/>
      <c r="BV24" s="256"/>
      <c r="BW24" s="256"/>
      <c r="BX24" s="256"/>
      <c r="BY24" s="256"/>
      <c r="BZ24" s="256"/>
      <c r="CA24" s="256"/>
      <c r="CB24" s="256"/>
      <c r="CC24" s="256"/>
      <c r="CD24" s="256"/>
      <c r="CE24" s="264">
        <v>1</v>
      </c>
      <c r="CF24" s="264" t="str">
        <f>IF($G24="прямая","гр.5&gt;120%",IF($G24="обратная","гр.5&lt;80%","???"))</f>
        <v>???</v>
      </c>
      <c r="CG24" s="264">
        <v>2</v>
      </c>
      <c r="CH24" s="264" t="s">
        <v>86</v>
      </c>
      <c r="CI24" s="264">
        <v>3</v>
      </c>
      <c r="CJ24" s="264" t="str">
        <f>IF($G24="прямая","гр.5&lt;80%",IF($G24="обратная","гр.5&gt;120%","???"))</f>
        <v>???</v>
      </c>
    </row>
    <row r="25" spans="1:88" s="31" customFormat="1">
      <c r="A25" s="232" t="s">
        <v>90</v>
      </c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4"/>
      <c r="AK25" s="235" t="s">
        <v>91</v>
      </c>
      <c r="AL25" s="267">
        <v>0</v>
      </c>
      <c r="AM25" s="248"/>
      <c r="AN25" s="248"/>
      <c r="AO25" s="248"/>
      <c r="AP25" s="248"/>
      <c r="AQ25" s="248"/>
      <c r="AR25" s="248"/>
      <c r="AS25" s="248"/>
      <c r="AT25" s="249"/>
      <c r="AU25" s="267">
        <v>0</v>
      </c>
      <c r="AV25" s="248"/>
      <c r="AW25" s="248"/>
      <c r="AX25" s="248"/>
      <c r="AY25" s="248"/>
      <c r="AZ25" s="248"/>
      <c r="BA25" s="248"/>
      <c r="BB25" s="248"/>
      <c r="BC25" s="249"/>
      <c r="BD25" s="268">
        <f>IF(AU25="-","-",IF(AL25=AU25,1,IF(AL25=0,120%,AU25/AL25)))</f>
        <v>1</v>
      </c>
      <c r="BE25" s="269">
        <f t="shared" si="0"/>
        <v>1.2</v>
      </c>
      <c r="BF25" s="269">
        <f t="shared" si="0"/>
        <v>1.2</v>
      </c>
      <c r="BG25" s="269">
        <f t="shared" si="0"/>
        <v>1</v>
      </c>
      <c r="BH25" s="269">
        <f t="shared" si="0"/>
        <v>0.83333333333333337</v>
      </c>
      <c r="BI25" s="269">
        <f t="shared" si="0"/>
        <v>0.83333333333333337</v>
      </c>
      <c r="BJ25" s="269">
        <f t="shared" si="0"/>
        <v>1</v>
      </c>
      <c r="BK25" s="269">
        <f t="shared" si="0"/>
        <v>1.2</v>
      </c>
      <c r="BL25" s="270">
        <f t="shared" si="0"/>
        <v>1.2</v>
      </c>
      <c r="BM25" s="267" t="s">
        <v>85</v>
      </c>
      <c r="BN25" s="248"/>
      <c r="BO25" s="248"/>
      <c r="BP25" s="248"/>
      <c r="BQ25" s="248"/>
      <c r="BR25" s="248"/>
      <c r="BS25" s="248"/>
      <c r="BT25" s="248"/>
      <c r="BU25" s="249"/>
      <c r="BV25" s="277">
        <v>2</v>
      </c>
      <c r="BW25" s="256"/>
      <c r="BX25" s="256"/>
      <c r="BY25" s="256"/>
      <c r="BZ25" s="256"/>
      <c r="CA25" s="256"/>
      <c r="CB25" s="256"/>
      <c r="CC25" s="256"/>
      <c r="CD25" s="256">
        <v>2</v>
      </c>
      <c r="CE25" s="264">
        <v>1</v>
      </c>
      <c r="CF25" s="264" t="str">
        <f>IF(BM25="прямая","гр.5&gt;120%",IF(BM25="обратная","гр.5&lt;80%","???"))</f>
        <v>гр.5&gt;120%</v>
      </c>
      <c r="CG25" s="264">
        <v>2</v>
      </c>
      <c r="CH25" s="264" t="s">
        <v>86</v>
      </c>
      <c r="CI25" s="264">
        <v>3</v>
      </c>
      <c r="CJ25" s="264" t="str">
        <f>IF(BM25="прямая","гр.5&lt;80%",IF(BM25="обратная","гр.5&gt;120%","???"))</f>
        <v>гр.5&lt;80%</v>
      </c>
    </row>
    <row r="26" spans="1:88" s="31" customFormat="1">
      <c r="A26" s="257" t="s">
        <v>92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9"/>
      <c r="AK26" s="236"/>
      <c r="AL26" s="250"/>
      <c r="AM26" s="251"/>
      <c r="AN26" s="251"/>
      <c r="AO26" s="251"/>
      <c r="AP26" s="251"/>
      <c r="AQ26" s="251"/>
      <c r="AR26" s="251"/>
      <c r="AS26" s="251"/>
      <c r="AT26" s="252"/>
      <c r="AU26" s="250"/>
      <c r="AV26" s="251"/>
      <c r="AW26" s="251"/>
      <c r="AX26" s="251"/>
      <c r="AY26" s="251"/>
      <c r="AZ26" s="251"/>
      <c r="BA26" s="251"/>
      <c r="BB26" s="251"/>
      <c r="BC26" s="252"/>
      <c r="BD26" s="271">
        <f>IF(BC26="-","-",IF(BB26=BC26,1,IF(BB26=0,120%,BC26/BB26)))</f>
        <v>1</v>
      </c>
      <c r="BE26" s="272">
        <f t="shared" si="0"/>
        <v>1.2</v>
      </c>
      <c r="BF26" s="272">
        <f t="shared" si="0"/>
        <v>1.2</v>
      </c>
      <c r="BG26" s="272">
        <f t="shared" si="0"/>
        <v>1</v>
      </c>
      <c r="BH26" s="272">
        <f t="shared" si="0"/>
        <v>0.83333333333333337</v>
      </c>
      <c r="BI26" s="272">
        <f t="shared" si="0"/>
        <v>0.83333333333333337</v>
      </c>
      <c r="BJ26" s="272">
        <f t="shared" si="0"/>
        <v>1</v>
      </c>
      <c r="BK26" s="272">
        <f t="shared" si="0"/>
        <v>1.2</v>
      </c>
      <c r="BL26" s="273">
        <f t="shared" si="0"/>
        <v>1.2</v>
      </c>
      <c r="BM26" s="250"/>
      <c r="BN26" s="251"/>
      <c r="BO26" s="251"/>
      <c r="BP26" s="251"/>
      <c r="BQ26" s="251"/>
      <c r="BR26" s="251"/>
      <c r="BS26" s="251"/>
      <c r="BT26" s="251"/>
      <c r="BU26" s="252"/>
      <c r="BV26" s="256"/>
      <c r="BW26" s="256"/>
      <c r="BX26" s="256"/>
      <c r="BY26" s="256"/>
      <c r="BZ26" s="256"/>
      <c r="CA26" s="256"/>
      <c r="CB26" s="256"/>
      <c r="CC26" s="256"/>
      <c r="CD26" s="256"/>
      <c r="CE26" s="265">
        <v>1</v>
      </c>
      <c r="CF26" s="265" t="str">
        <f>IF($G26="прямая","гр.5&gt;120%",IF($G26="обратная","гр.5&lt;80%","???"))</f>
        <v>???</v>
      </c>
      <c r="CG26" s="265">
        <v>2</v>
      </c>
      <c r="CH26" s="265" t="s">
        <v>86</v>
      </c>
      <c r="CI26" s="265">
        <v>3</v>
      </c>
      <c r="CJ26" s="265" t="str">
        <f>IF($G26="прямая","гр.5&lt;80%",IF($G26="обратная","гр.5&gt;120%","???"))</f>
        <v>???</v>
      </c>
    </row>
    <row r="27" spans="1:88" s="31" customFormat="1">
      <c r="A27" s="257" t="s">
        <v>93</v>
      </c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9"/>
      <c r="AK27" s="236"/>
      <c r="AL27" s="250"/>
      <c r="AM27" s="251"/>
      <c r="AN27" s="251"/>
      <c r="AO27" s="251"/>
      <c r="AP27" s="251"/>
      <c r="AQ27" s="251"/>
      <c r="AR27" s="251"/>
      <c r="AS27" s="251"/>
      <c r="AT27" s="252"/>
      <c r="AU27" s="250"/>
      <c r="AV27" s="251"/>
      <c r="AW27" s="251"/>
      <c r="AX27" s="251"/>
      <c r="AY27" s="251"/>
      <c r="AZ27" s="251"/>
      <c r="BA27" s="251"/>
      <c r="BB27" s="251"/>
      <c r="BC27" s="252"/>
      <c r="BD27" s="271">
        <f>IF(BC27="-","-",IF(BB27=BC27,1,IF(BB27=0,120%,BC27/BB27)))</f>
        <v>1</v>
      </c>
      <c r="BE27" s="272">
        <f t="shared" si="0"/>
        <v>1.2</v>
      </c>
      <c r="BF27" s="272">
        <f t="shared" si="0"/>
        <v>1.2</v>
      </c>
      <c r="BG27" s="272">
        <f t="shared" si="0"/>
        <v>1</v>
      </c>
      <c r="BH27" s="272">
        <f t="shared" si="0"/>
        <v>0.83333333333333337</v>
      </c>
      <c r="BI27" s="272">
        <f t="shared" si="0"/>
        <v>0.83333333333333337</v>
      </c>
      <c r="BJ27" s="272">
        <f t="shared" si="0"/>
        <v>1</v>
      </c>
      <c r="BK27" s="272">
        <f t="shared" si="0"/>
        <v>1.2</v>
      </c>
      <c r="BL27" s="273">
        <f t="shared" si="0"/>
        <v>1.2</v>
      </c>
      <c r="BM27" s="250"/>
      <c r="BN27" s="251"/>
      <c r="BO27" s="251"/>
      <c r="BP27" s="251"/>
      <c r="BQ27" s="251"/>
      <c r="BR27" s="251"/>
      <c r="BS27" s="251"/>
      <c r="BT27" s="251"/>
      <c r="BU27" s="252"/>
      <c r="BV27" s="256"/>
      <c r="BW27" s="256"/>
      <c r="BX27" s="256"/>
      <c r="BY27" s="256"/>
      <c r="BZ27" s="256"/>
      <c r="CA27" s="256"/>
      <c r="CB27" s="256"/>
      <c r="CC27" s="256"/>
      <c r="CD27" s="256"/>
      <c r="CE27" s="265">
        <v>1</v>
      </c>
      <c r="CF27" s="265" t="str">
        <f>IF($G27="прямая","гр.5&gt;120%",IF($G27="обратная","гр.5&lt;80%","???"))</f>
        <v>???</v>
      </c>
      <c r="CG27" s="265">
        <v>2</v>
      </c>
      <c r="CH27" s="265" t="s">
        <v>86</v>
      </c>
      <c r="CI27" s="265">
        <v>3</v>
      </c>
      <c r="CJ27" s="265" t="str">
        <f>IF($G27="прямая","гр.5&lt;80%",IF($G27="обратная","гр.5&gt;120%","???"))</f>
        <v>???</v>
      </c>
    </row>
    <row r="28" spans="1:88" s="31" customFormat="1">
      <c r="A28" s="257" t="s">
        <v>94</v>
      </c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9"/>
      <c r="AK28" s="236"/>
      <c r="AL28" s="250"/>
      <c r="AM28" s="251"/>
      <c r="AN28" s="251"/>
      <c r="AO28" s="251"/>
      <c r="AP28" s="251"/>
      <c r="AQ28" s="251"/>
      <c r="AR28" s="251"/>
      <c r="AS28" s="251"/>
      <c r="AT28" s="252"/>
      <c r="AU28" s="250"/>
      <c r="AV28" s="251"/>
      <c r="AW28" s="251"/>
      <c r="AX28" s="251"/>
      <c r="AY28" s="251"/>
      <c r="AZ28" s="251"/>
      <c r="BA28" s="251"/>
      <c r="BB28" s="251"/>
      <c r="BC28" s="252"/>
      <c r="BD28" s="271">
        <f>IF(BC28="-","-",IF(BB28=BC28,1,IF(BB28=0,120%,BC28/BB28)))</f>
        <v>1</v>
      </c>
      <c r="BE28" s="272">
        <f t="shared" si="0"/>
        <v>1.2</v>
      </c>
      <c r="BF28" s="272">
        <f t="shared" si="0"/>
        <v>1.2</v>
      </c>
      <c r="BG28" s="272">
        <f t="shared" si="0"/>
        <v>1</v>
      </c>
      <c r="BH28" s="272">
        <f t="shared" si="0"/>
        <v>0.83333333333333337</v>
      </c>
      <c r="BI28" s="272">
        <f t="shared" si="0"/>
        <v>0.83333333333333337</v>
      </c>
      <c r="BJ28" s="272">
        <f t="shared" si="0"/>
        <v>1</v>
      </c>
      <c r="BK28" s="272">
        <f t="shared" si="0"/>
        <v>1.2</v>
      </c>
      <c r="BL28" s="273">
        <f t="shared" si="0"/>
        <v>1.2</v>
      </c>
      <c r="BM28" s="250"/>
      <c r="BN28" s="251"/>
      <c r="BO28" s="251"/>
      <c r="BP28" s="251"/>
      <c r="BQ28" s="251"/>
      <c r="BR28" s="251"/>
      <c r="BS28" s="251"/>
      <c r="BT28" s="251"/>
      <c r="BU28" s="252"/>
      <c r="BV28" s="256"/>
      <c r="BW28" s="256"/>
      <c r="BX28" s="256"/>
      <c r="BY28" s="256"/>
      <c r="BZ28" s="256"/>
      <c r="CA28" s="256"/>
      <c r="CB28" s="256"/>
      <c r="CC28" s="256"/>
      <c r="CD28" s="256"/>
      <c r="CE28" s="265">
        <v>1</v>
      </c>
      <c r="CF28" s="265" t="str">
        <f>IF($G28="прямая","гр.5&gt;120%",IF($G28="обратная","гр.5&lt;80%","???"))</f>
        <v>???</v>
      </c>
      <c r="CG28" s="265">
        <v>2</v>
      </c>
      <c r="CH28" s="265" t="s">
        <v>86</v>
      </c>
      <c r="CI28" s="265">
        <v>3</v>
      </c>
      <c r="CJ28" s="265" t="str">
        <f>IF($G28="прямая","гр.5&lt;80%",IF($G28="обратная","гр.5&gt;120%","???"))</f>
        <v>???</v>
      </c>
    </row>
    <row r="29" spans="1:88" s="31" customFormat="1">
      <c r="A29" s="260" t="s">
        <v>95</v>
      </c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AJ29" s="262"/>
      <c r="AK29" s="237"/>
      <c r="AL29" s="253"/>
      <c r="AM29" s="254"/>
      <c r="AN29" s="254"/>
      <c r="AO29" s="254"/>
      <c r="AP29" s="254"/>
      <c r="AQ29" s="254"/>
      <c r="AR29" s="254"/>
      <c r="AS29" s="254"/>
      <c r="AT29" s="255"/>
      <c r="AU29" s="253"/>
      <c r="AV29" s="254"/>
      <c r="AW29" s="254"/>
      <c r="AX29" s="254"/>
      <c r="AY29" s="254"/>
      <c r="AZ29" s="254"/>
      <c r="BA29" s="254"/>
      <c r="BB29" s="254"/>
      <c r="BC29" s="255"/>
      <c r="BD29" s="274">
        <f>IF(BC29="-","-",IF(BB29=BC29,1,IF(BB29=0,120%,BC29/BB29)))</f>
        <v>1</v>
      </c>
      <c r="BE29" s="275">
        <f t="shared" si="0"/>
        <v>1.2</v>
      </c>
      <c r="BF29" s="275">
        <f t="shared" si="0"/>
        <v>1.2</v>
      </c>
      <c r="BG29" s="275">
        <f t="shared" si="0"/>
        <v>1</v>
      </c>
      <c r="BH29" s="275">
        <f t="shared" si="0"/>
        <v>0.83333333333333337</v>
      </c>
      <c r="BI29" s="275">
        <f t="shared" si="0"/>
        <v>0.83333333333333337</v>
      </c>
      <c r="BJ29" s="275">
        <f t="shared" si="0"/>
        <v>1</v>
      </c>
      <c r="BK29" s="275">
        <f t="shared" si="0"/>
        <v>1.2</v>
      </c>
      <c r="BL29" s="276">
        <f t="shared" si="0"/>
        <v>1.2</v>
      </c>
      <c r="BM29" s="253"/>
      <c r="BN29" s="254"/>
      <c r="BO29" s="254"/>
      <c r="BP29" s="254"/>
      <c r="BQ29" s="254"/>
      <c r="BR29" s="254"/>
      <c r="BS29" s="254"/>
      <c r="BT29" s="254"/>
      <c r="BU29" s="255"/>
      <c r="BV29" s="256"/>
      <c r="BW29" s="256"/>
      <c r="BX29" s="256"/>
      <c r="BY29" s="256"/>
      <c r="BZ29" s="256"/>
      <c r="CA29" s="256"/>
      <c r="CB29" s="256"/>
      <c r="CC29" s="256"/>
      <c r="CD29" s="256"/>
      <c r="CE29" s="266">
        <v>1</v>
      </c>
      <c r="CF29" s="266" t="str">
        <f>IF($G29="прямая","гр.5&gt;120%",IF($G29="обратная","гр.5&lt;80%","???"))</f>
        <v>???</v>
      </c>
      <c r="CG29" s="266">
        <v>2</v>
      </c>
      <c r="CH29" s="266" t="s">
        <v>86</v>
      </c>
      <c r="CI29" s="266">
        <v>3</v>
      </c>
      <c r="CJ29" s="266" t="str">
        <f>IF($G29="прямая","гр.5&lt;80%",IF($G29="обратная","гр.5&gt;120%","???"))</f>
        <v>???</v>
      </c>
    </row>
    <row r="30" spans="1:88">
      <c r="A30" s="211" t="s">
        <v>96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3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8"/>
      <c r="CE30" s="229"/>
      <c r="CF30" s="230"/>
      <c r="CG30" s="230"/>
      <c r="CH30" s="230"/>
      <c r="CI30" s="230"/>
      <c r="CJ30" s="230"/>
    </row>
    <row r="31" spans="1:88">
      <c r="A31" s="232" t="s">
        <v>97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4"/>
      <c r="AK31" s="235" t="s">
        <v>91</v>
      </c>
      <c r="AL31" s="247">
        <v>0</v>
      </c>
      <c r="AM31" s="248"/>
      <c r="AN31" s="248"/>
      <c r="AO31" s="248"/>
      <c r="AP31" s="248"/>
      <c r="AQ31" s="248"/>
      <c r="AR31" s="248"/>
      <c r="AS31" s="248"/>
      <c r="AT31" s="249"/>
      <c r="AU31" s="247">
        <v>0</v>
      </c>
      <c r="AV31" s="248"/>
      <c r="AW31" s="248"/>
      <c r="AX31" s="248"/>
      <c r="AY31" s="248"/>
      <c r="AZ31" s="248"/>
      <c r="BA31" s="248"/>
      <c r="BB31" s="248"/>
      <c r="BC31" s="249"/>
      <c r="BD31" s="247" t="s">
        <v>79</v>
      </c>
      <c r="BE31" s="248"/>
      <c r="BF31" s="248"/>
      <c r="BG31" s="248"/>
      <c r="BH31" s="248"/>
      <c r="BI31" s="248"/>
      <c r="BJ31" s="248"/>
      <c r="BK31" s="248"/>
      <c r="BL31" s="249"/>
      <c r="BM31" s="247" t="s">
        <v>79</v>
      </c>
      <c r="BN31" s="248"/>
      <c r="BO31" s="248"/>
      <c r="BP31" s="248"/>
      <c r="BQ31" s="248"/>
      <c r="BR31" s="248"/>
      <c r="BS31" s="248"/>
      <c r="BT31" s="248"/>
      <c r="BU31" s="249"/>
      <c r="BV31" s="200" t="s">
        <v>79</v>
      </c>
      <c r="BW31" s="200"/>
      <c r="BX31" s="200"/>
      <c r="BY31" s="200"/>
      <c r="BZ31" s="200"/>
      <c r="CA31" s="200"/>
      <c r="CB31" s="200"/>
      <c r="CC31" s="200"/>
      <c r="CD31" s="200" t="s">
        <v>79</v>
      </c>
      <c r="CE31" s="195" t="s">
        <v>79</v>
      </c>
      <c r="CF31" s="195" t="s">
        <v>79</v>
      </c>
      <c r="CG31" s="195" t="s">
        <v>79</v>
      </c>
      <c r="CH31" s="195" t="s">
        <v>79</v>
      </c>
      <c r="CI31" s="195" t="s">
        <v>79</v>
      </c>
      <c r="CJ31" s="195" t="s">
        <v>79</v>
      </c>
    </row>
    <row r="32" spans="1:88">
      <c r="A32" s="260" t="s">
        <v>98</v>
      </c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262"/>
      <c r="AK32" s="237"/>
      <c r="AL32" s="253"/>
      <c r="AM32" s="254"/>
      <c r="AN32" s="254"/>
      <c r="AO32" s="254"/>
      <c r="AP32" s="254"/>
      <c r="AQ32" s="254"/>
      <c r="AR32" s="254"/>
      <c r="AS32" s="254"/>
      <c r="AT32" s="255"/>
      <c r="AU32" s="253"/>
      <c r="AV32" s="254"/>
      <c r="AW32" s="254"/>
      <c r="AX32" s="254"/>
      <c r="AY32" s="254"/>
      <c r="AZ32" s="254"/>
      <c r="BA32" s="254"/>
      <c r="BB32" s="254"/>
      <c r="BC32" s="255"/>
      <c r="BD32" s="253"/>
      <c r="BE32" s="254"/>
      <c r="BF32" s="254"/>
      <c r="BG32" s="254"/>
      <c r="BH32" s="254"/>
      <c r="BI32" s="254"/>
      <c r="BJ32" s="254"/>
      <c r="BK32" s="254"/>
      <c r="BL32" s="255"/>
      <c r="BM32" s="253"/>
      <c r="BN32" s="254"/>
      <c r="BO32" s="254"/>
      <c r="BP32" s="254"/>
      <c r="BQ32" s="254"/>
      <c r="BR32" s="254"/>
      <c r="BS32" s="254"/>
      <c r="BT32" s="254"/>
      <c r="BU32" s="255"/>
      <c r="BV32" s="200"/>
      <c r="BW32" s="200"/>
      <c r="BX32" s="200"/>
      <c r="BY32" s="200"/>
      <c r="BZ32" s="200"/>
      <c r="CA32" s="200"/>
      <c r="CB32" s="200"/>
      <c r="CC32" s="200"/>
      <c r="CD32" s="200"/>
      <c r="CE32" s="197"/>
      <c r="CF32" s="197"/>
      <c r="CG32" s="197"/>
      <c r="CH32" s="197"/>
      <c r="CI32" s="197"/>
      <c r="CJ32" s="197"/>
    </row>
    <row r="33" spans="1:88">
      <c r="A33" s="232" t="s">
        <v>99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4"/>
      <c r="AK33" s="235" t="s">
        <v>91</v>
      </c>
      <c r="AL33" s="247">
        <v>0</v>
      </c>
      <c r="AM33" s="248"/>
      <c r="AN33" s="248"/>
      <c r="AO33" s="248"/>
      <c r="AP33" s="248"/>
      <c r="AQ33" s="248"/>
      <c r="AR33" s="248"/>
      <c r="AS33" s="248"/>
      <c r="AT33" s="249"/>
      <c r="AU33" s="247">
        <v>0</v>
      </c>
      <c r="AV33" s="248"/>
      <c r="AW33" s="248"/>
      <c r="AX33" s="248"/>
      <c r="AY33" s="248"/>
      <c r="AZ33" s="248"/>
      <c r="BA33" s="248"/>
      <c r="BB33" s="248"/>
      <c r="BC33" s="249"/>
      <c r="BD33" s="247" t="s">
        <v>79</v>
      </c>
      <c r="BE33" s="248"/>
      <c r="BF33" s="248"/>
      <c r="BG33" s="248"/>
      <c r="BH33" s="248"/>
      <c r="BI33" s="248"/>
      <c r="BJ33" s="248"/>
      <c r="BK33" s="248"/>
      <c r="BL33" s="249"/>
      <c r="BM33" s="247" t="s">
        <v>79</v>
      </c>
      <c r="BN33" s="248"/>
      <c r="BO33" s="248"/>
      <c r="BP33" s="248"/>
      <c r="BQ33" s="248"/>
      <c r="BR33" s="248"/>
      <c r="BS33" s="248"/>
      <c r="BT33" s="248"/>
      <c r="BU33" s="249"/>
      <c r="BV33" s="200" t="s">
        <v>79</v>
      </c>
      <c r="BW33" s="200"/>
      <c r="BX33" s="200"/>
      <c r="BY33" s="200"/>
      <c r="BZ33" s="200"/>
      <c r="CA33" s="200"/>
      <c r="CB33" s="200"/>
      <c r="CC33" s="200"/>
      <c r="CD33" s="200" t="s">
        <v>79</v>
      </c>
      <c r="CE33" s="195" t="s">
        <v>79</v>
      </c>
      <c r="CF33" s="195" t="s">
        <v>79</v>
      </c>
      <c r="CG33" s="195" t="s">
        <v>79</v>
      </c>
      <c r="CH33" s="195" t="s">
        <v>79</v>
      </c>
      <c r="CI33" s="195" t="s">
        <v>79</v>
      </c>
      <c r="CJ33" s="195" t="s">
        <v>79</v>
      </c>
    </row>
    <row r="34" spans="1:88">
      <c r="A34" s="257" t="s">
        <v>100</v>
      </c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9"/>
      <c r="AK34" s="236"/>
      <c r="AL34" s="250"/>
      <c r="AM34" s="251"/>
      <c r="AN34" s="251"/>
      <c r="AO34" s="251"/>
      <c r="AP34" s="251"/>
      <c r="AQ34" s="251"/>
      <c r="AR34" s="251"/>
      <c r="AS34" s="251"/>
      <c r="AT34" s="252"/>
      <c r="AU34" s="250"/>
      <c r="AV34" s="251"/>
      <c r="AW34" s="251"/>
      <c r="AX34" s="251"/>
      <c r="AY34" s="251"/>
      <c r="AZ34" s="251"/>
      <c r="BA34" s="251"/>
      <c r="BB34" s="251"/>
      <c r="BC34" s="252"/>
      <c r="BD34" s="250"/>
      <c r="BE34" s="251"/>
      <c r="BF34" s="251"/>
      <c r="BG34" s="251"/>
      <c r="BH34" s="251"/>
      <c r="BI34" s="251"/>
      <c r="BJ34" s="251"/>
      <c r="BK34" s="251"/>
      <c r="BL34" s="252"/>
      <c r="BM34" s="250"/>
      <c r="BN34" s="251"/>
      <c r="BO34" s="251"/>
      <c r="BP34" s="251"/>
      <c r="BQ34" s="251"/>
      <c r="BR34" s="251"/>
      <c r="BS34" s="251"/>
      <c r="BT34" s="251"/>
      <c r="BU34" s="252"/>
      <c r="BV34" s="200"/>
      <c r="BW34" s="200"/>
      <c r="BX34" s="200"/>
      <c r="BY34" s="200"/>
      <c r="BZ34" s="200"/>
      <c r="CA34" s="200"/>
      <c r="CB34" s="200"/>
      <c r="CC34" s="200"/>
      <c r="CD34" s="200"/>
      <c r="CE34" s="196"/>
      <c r="CF34" s="196"/>
      <c r="CG34" s="196"/>
      <c r="CH34" s="196"/>
      <c r="CI34" s="196"/>
      <c r="CJ34" s="196"/>
    </row>
    <row r="35" spans="1:88">
      <c r="A35" s="257" t="s">
        <v>101</v>
      </c>
      <c r="B35" s="258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9"/>
      <c r="AK35" s="236"/>
      <c r="AL35" s="250"/>
      <c r="AM35" s="251"/>
      <c r="AN35" s="251"/>
      <c r="AO35" s="251"/>
      <c r="AP35" s="251"/>
      <c r="AQ35" s="251"/>
      <c r="AR35" s="251"/>
      <c r="AS35" s="251"/>
      <c r="AT35" s="252"/>
      <c r="AU35" s="250"/>
      <c r="AV35" s="251"/>
      <c r="AW35" s="251"/>
      <c r="AX35" s="251"/>
      <c r="AY35" s="251"/>
      <c r="AZ35" s="251"/>
      <c r="BA35" s="251"/>
      <c r="BB35" s="251"/>
      <c r="BC35" s="252"/>
      <c r="BD35" s="250"/>
      <c r="BE35" s="251"/>
      <c r="BF35" s="251"/>
      <c r="BG35" s="251"/>
      <c r="BH35" s="251"/>
      <c r="BI35" s="251"/>
      <c r="BJ35" s="251"/>
      <c r="BK35" s="251"/>
      <c r="BL35" s="252"/>
      <c r="BM35" s="250"/>
      <c r="BN35" s="251"/>
      <c r="BO35" s="251"/>
      <c r="BP35" s="251"/>
      <c r="BQ35" s="251"/>
      <c r="BR35" s="251"/>
      <c r="BS35" s="251"/>
      <c r="BT35" s="251"/>
      <c r="BU35" s="252"/>
      <c r="BV35" s="200"/>
      <c r="BW35" s="200"/>
      <c r="BX35" s="200"/>
      <c r="BY35" s="200"/>
      <c r="BZ35" s="200"/>
      <c r="CA35" s="200"/>
      <c r="CB35" s="200"/>
      <c r="CC35" s="200"/>
      <c r="CD35" s="200"/>
      <c r="CE35" s="196"/>
      <c r="CF35" s="196"/>
      <c r="CG35" s="196"/>
      <c r="CH35" s="196"/>
      <c r="CI35" s="196"/>
      <c r="CJ35" s="196"/>
    </row>
    <row r="36" spans="1:88">
      <c r="A36" s="260" t="s">
        <v>102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2"/>
      <c r="AK36" s="237"/>
      <c r="AL36" s="253"/>
      <c r="AM36" s="254"/>
      <c r="AN36" s="254"/>
      <c r="AO36" s="254"/>
      <c r="AP36" s="254"/>
      <c r="AQ36" s="254"/>
      <c r="AR36" s="254"/>
      <c r="AS36" s="254"/>
      <c r="AT36" s="255"/>
      <c r="AU36" s="253"/>
      <c r="AV36" s="254"/>
      <c r="AW36" s="254"/>
      <c r="AX36" s="254"/>
      <c r="AY36" s="254"/>
      <c r="AZ36" s="254"/>
      <c r="BA36" s="254"/>
      <c r="BB36" s="254"/>
      <c r="BC36" s="255"/>
      <c r="BD36" s="253"/>
      <c r="BE36" s="254"/>
      <c r="BF36" s="254"/>
      <c r="BG36" s="254"/>
      <c r="BH36" s="254"/>
      <c r="BI36" s="254"/>
      <c r="BJ36" s="254"/>
      <c r="BK36" s="254"/>
      <c r="BL36" s="255"/>
      <c r="BM36" s="253"/>
      <c r="BN36" s="254"/>
      <c r="BO36" s="254"/>
      <c r="BP36" s="254"/>
      <c r="BQ36" s="254"/>
      <c r="BR36" s="254"/>
      <c r="BS36" s="254"/>
      <c r="BT36" s="254"/>
      <c r="BU36" s="255"/>
      <c r="BV36" s="200"/>
      <c r="BW36" s="200"/>
      <c r="BX36" s="200"/>
      <c r="BY36" s="200"/>
      <c r="BZ36" s="200"/>
      <c r="CA36" s="200"/>
      <c r="CB36" s="200"/>
      <c r="CC36" s="200"/>
      <c r="CD36" s="200"/>
      <c r="CE36" s="197"/>
      <c r="CF36" s="197"/>
      <c r="CG36" s="197"/>
      <c r="CH36" s="197"/>
      <c r="CI36" s="197"/>
      <c r="CJ36" s="197"/>
    </row>
    <row r="37" spans="1:88">
      <c r="A37" s="232" t="s">
        <v>103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4"/>
      <c r="AK37" s="235" t="s">
        <v>91</v>
      </c>
      <c r="AL37" s="247">
        <v>0</v>
      </c>
      <c r="AM37" s="248"/>
      <c r="AN37" s="248"/>
      <c r="AO37" s="248"/>
      <c r="AP37" s="248"/>
      <c r="AQ37" s="248"/>
      <c r="AR37" s="248"/>
      <c r="AS37" s="248"/>
      <c r="AT37" s="249"/>
      <c r="AU37" s="247">
        <v>0</v>
      </c>
      <c r="AV37" s="248"/>
      <c r="AW37" s="248"/>
      <c r="AX37" s="248"/>
      <c r="AY37" s="248"/>
      <c r="AZ37" s="248"/>
      <c r="BA37" s="248"/>
      <c r="BB37" s="248"/>
      <c r="BC37" s="249"/>
      <c r="BD37" s="247" t="s">
        <v>79</v>
      </c>
      <c r="BE37" s="248"/>
      <c r="BF37" s="248"/>
      <c r="BG37" s="248"/>
      <c r="BH37" s="248"/>
      <c r="BI37" s="248"/>
      <c r="BJ37" s="248"/>
      <c r="BK37" s="248"/>
      <c r="BL37" s="249"/>
      <c r="BM37" s="247" t="s">
        <v>79</v>
      </c>
      <c r="BN37" s="248"/>
      <c r="BO37" s="248"/>
      <c r="BP37" s="248"/>
      <c r="BQ37" s="248"/>
      <c r="BR37" s="248"/>
      <c r="BS37" s="248"/>
      <c r="BT37" s="248"/>
      <c r="BU37" s="249"/>
      <c r="BV37" s="200" t="s">
        <v>79</v>
      </c>
      <c r="BW37" s="200"/>
      <c r="BX37" s="200"/>
      <c r="BY37" s="200"/>
      <c r="BZ37" s="200"/>
      <c r="CA37" s="200"/>
      <c r="CB37" s="200"/>
      <c r="CC37" s="200"/>
      <c r="CD37" s="200" t="s">
        <v>79</v>
      </c>
      <c r="CE37" s="195" t="s">
        <v>79</v>
      </c>
      <c r="CF37" s="195" t="s">
        <v>79</v>
      </c>
      <c r="CG37" s="195" t="s">
        <v>79</v>
      </c>
      <c r="CH37" s="195" t="s">
        <v>79</v>
      </c>
      <c r="CI37" s="195" t="s">
        <v>79</v>
      </c>
      <c r="CJ37" s="195" t="s">
        <v>79</v>
      </c>
    </row>
    <row r="38" spans="1:88">
      <c r="A38" s="257" t="s">
        <v>104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9"/>
      <c r="AK38" s="236"/>
      <c r="AL38" s="250"/>
      <c r="AM38" s="251"/>
      <c r="AN38" s="251"/>
      <c r="AO38" s="251"/>
      <c r="AP38" s="251"/>
      <c r="AQ38" s="251"/>
      <c r="AR38" s="251"/>
      <c r="AS38" s="251"/>
      <c r="AT38" s="252"/>
      <c r="AU38" s="250"/>
      <c r="AV38" s="251"/>
      <c r="AW38" s="251"/>
      <c r="AX38" s="251"/>
      <c r="AY38" s="251"/>
      <c r="AZ38" s="251"/>
      <c r="BA38" s="251"/>
      <c r="BB38" s="251"/>
      <c r="BC38" s="252"/>
      <c r="BD38" s="250"/>
      <c r="BE38" s="251"/>
      <c r="BF38" s="251"/>
      <c r="BG38" s="251"/>
      <c r="BH38" s="251"/>
      <c r="BI38" s="251"/>
      <c r="BJ38" s="251"/>
      <c r="BK38" s="251"/>
      <c r="BL38" s="252"/>
      <c r="BM38" s="250"/>
      <c r="BN38" s="251"/>
      <c r="BO38" s="251"/>
      <c r="BP38" s="251"/>
      <c r="BQ38" s="251"/>
      <c r="BR38" s="251"/>
      <c r="BS38" s="251"/>
      <c r="BT38" s="251"/>
      <c r="BU38" s="252"/>
      <c r="BV38" s="200"/>
      <c r="BW38" s="200"/>
      <c r="BX38" s="200"/>
      <c r="BY38" s="200"/>
      <c r="BZ38" s="200"/>
      <c r="CA38" s="200"/>
      <c r="CB38" s="200"/>
      <c r="CC38" s="200"/>
      <c r="CD38" s="200"/>
      <c r="CE38" s="196"/>
      <c r="CF38" s="196"/>
      <c r="CG38" s="196"/>
      <c r="CH38" s="196"/>
      <c r="CI38" s="196"/>
      <c r="CJ38" s="196"/>
    </row>
    <row r="39" spans="1:88">
      <c r="A39" s="260" t="s">
        <v>105</v>
      </c>
      <c r="B39" s="261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2"/>
      <c r="AK39" s="237"/>
      <c r="AL39" s="253"/>
      <c r="AM39" s="254"/>
      <c r="AN39" s="254"/>
      <c r="AO39" s="254"/>
      <c r="AP39" s="254"/>
      <c r="AQ39" s="254"/>
      <c r="AR39" s="254"/>
      <c r="AS39" s="254"/>
      <c r="AT39" s="255"/>
      <c r="AU39" s="253"/>
      <c r="AV39" s="254"/>
      <c r="AW39" s="254"/>
      <c r="AX39" s="254"/>
      <c r="AY39" s="254"/>
      <c r="AZ39" s="254"/>
      <c r="BA39" s="254"/>
      <c r="BB39" s="254"/>
      <c r="BC39" s="255"/>
      <c r="BD39" s="253"/>
      <c r="BE39" s="254"/>
      <c r="BF39" s="254"/>
      <c r="BG39" s="254"/>
      <c r="BH39" s="254"/>
      <c r="BI39" s="254"/>
      <c r="BJ39" s="254"/>
      <c r="BK39" s="254"/>
      <c r="BL39" s="255"/>
      <c r="BM39" s="253"/>
      <c r="BN39" s="254"/>
      <c r="BO39" s="254"/>
      <c r="BP39" s="254"/>
      <c r="BQ39" s="254"/>
      <c r="BR39" s="254"/>
      <c r="BS39" s="254"/>
      <c r="BT39" s="254"/>
      <c r="BU39" s="255"/>
      <c r="BV39" s="200"/>
      <c r="BW39" s="200"/>
      <c r="BX39" s="200"/>
      <c r="BY39" s="200"/>
      <c r="BZ39" s="200"/>
      <c r="CA39" s="200"/>
      <c r="CB39" s="200"/>
      <c r="CC39" s="200"/>
      <c r="CD39" s="200"/>
      <c r="CE39" s="197"/>
      <c r="CF39" s="197"/>
      <c r="CG39" s="197"/>
      <c r="CH39" s="197"/>
      <c r="CI39" s="197"/>
      <c r="CJ39" s="197"/>
    </row>
    <row r="40" spans="1:88">
      <c r="A40" s="232" t="s">
        <v>106</v>
      </c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4"/>
      <c r="AK40" s="235" t="s">
        <v>91</v>
      </c>
      <c r="AL40" s="247">
        <v>0</v>
      </c>
      <c r="AM40" s="248"/>
      <c r="AN40" s="248"/>
      <c r="AO40" s="248"/>
      <c r="AP40" s="248"/>
      <c r="AQ40" s="248"/>
      <c r="AR40" s="248"/>
      <c r="AS40" s="248"/>
      <c r="AT40" s="249"/>
      <c r="AU40" s="247">
        <v>0</v>
      </c>
      <c r="AV40" s="248"/>
      <c r="AW40" s="248"/>
      <c r="AX40" s="248"/>
      <c r="AY40" s="248"/>
      <c r="AZ40" s="248"/>
      <c r="BA40" s="248"/>
      <c r="BB40" s="248"/>
      <c r="BC40" s="249"/>
      <c r="BD40" s="247" t="s">
        <v>79</v>
      </c>
      <c r="BE40" s="248"/>
      <c r="BF40" s="248"/>
      <c r="BG40" s="248"/>
      <c r="BH40" s="248"/>
      <c r="BI40" s="248"/>
      <c r="BJ40" s="248"/>
      <c r="BK40" s="248"/>
      <c r="BL40" s="249"/>
      <c r="BM40" s="247" t="s">
        <v>79</v>
      </c>
      <c r="BN40" s="248"/>
      <c r="BO40" s="248"/>
      <c r="BP40" s="248"/>
      <c r="BQ40" s="248"/>
      <c r="BR40" s="248"/>
      <c r="BS40" s="248"/>
      <c r="BT40" s="248"/>
      <c r="BU40" s="249"/>
      <c r="BV40" s="200" t="s">
        <v>79</v>
      </c>
      <c r="BW40" s="200"/>
      <c r="BX40" s="200"/>
      <c r="BY40" s="200"/>
      <c r="BZ40" s="200"/>
      <c r="CA40" s="200"/>
      <c r="CB40" s="200"/>
      <c r="CC40" s="200"/>
      <c r="CD40" s="200" t="s">
        <v>79</v>
      </c>
      <c r="CE40" s="195" t="s">
        <v>79</v>
      </c>
      <c r="CF40" s="195" t="s">
        <v>79</v>
      </c>
      <c r="CG40" s="195" t="s">
        <v>79</v>
      </c>
      <c r="CH40" s="195" t="s">
        <v>79</v>
      </c>
      <c r="CI40" s="195" t="s">
        <v>79</v>
      </c>
      <c r="CJ40" s="195" t="s">
        <v>79</v>
      </c>
    </row>
    <row r="41" spans="1:88">
      <c r="A41" s="257" t="s">
        <v>107</v>
      </c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9"/>
      <c r="AK41" s="236"/>
      <c r="AL41" s="250"/>
      <c r="AM41" s="251"/>
      <c r="AN41" s="251"/>
      <c r="AO41" s="251"/>
      <c r="AP41" s="251"/>
      <c r="AQ41" s="251"/>
      <c r="AR41" s="251"/>
      <c r="AS41" s="251"/>
      <c r="AT41" s="252"/>
      <c r="AU41" s="250"/>
      <c r="AV41" s="251"/>
      <c r="AW41" s="251"/>
      <c r="AX41" s="251"/>
      <c r="AY41" s="251"/>
      <c r="AZ41" s="251"/>
      <c r="BA41" s="251"/>
      <c r="BB41" s="251"/>
      <c r="BC41" s="252"/>
      <c r="BD41" s="250"/>
      <c r="BE41" s="251"/>
      <c r="BF41" s="251"/>
      <c r="BG41" s="251"/>
      <c r="BH41" s="251"/>
      <c r="BI41" s="251"/>
      <c r="BJ41" s="251"/>
      <c r="BK41" s="251"/>
      <c r="BL41" s="252"/>
      <c r="BM41" s="250"/>
      <c r="BN41" s="251"/>
      <c r="BO41" s="251"/>
      <c r="BP41" s="251"/>
      <c r="BQ41" s="251"/>
      <c r="BR41" s="251"/>
      <c r="BS41" s="251"/>
      <c r="BT41" s="251"/>
      <c r="BU41" s="252"/>
      <c r="BV41" s="200"/>
      <c r="BW41" s="200"/>
      <c r="BX41" s="200"/>
      <c r="BY41" s="200"/>
      <c r="BZ41" s="200"/>
      <c r="CA41" s="200"/>
      <c r="CB41" s="200"/>
      <c r="CC41" s="200"/>
      <c r="CD41" s="200"/>
      <c r="CE41" s="196"/>
      <c r="CF41" s="196"/>
      <c r="CG41" s="196"/>
      <c r="CH41" s="196"/>
      <c r="CI41" s="196"/>
      <c r="CJ41" s="196"/>
    </row>
    <row r="42" spans="1:88">
      <c r="A42" s="257" t="s">
        <v>108</v>
      </c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9"/>
      <c r="AK42" s="236"/>
      <c r="AL42" s="250"/>
      <c r="AM42" s="251"/>
      <c r="AN42" s="251"/>
      <c r="AO42" s="251"/>
      <c r="AP42" s="251"/>
      <c r="AQ42" s="251"/>
      <c r="AR42" s="251"/>
      <c r="AS42" s="251"/>
      <c r="AT42" s="252"/>
      <c r="AU42" s="250"/>
      <c r="AV42" s="251"/>
      <c r="AW42" s="251"/>
      <c r="AX42" s="251"/>
      <c r="AY42" s="251"/>
      <c r="AZ42" s="251"/>
      <c r="BA42" s="251"/>
      <c r="BB42" s="251"/>
      <c r="BC42" s="252"/>
      <c r="BD42" s="250"/>
      <c r="BE42" s="251"/>
      <c r="BF42" s="251"/>
      <c r="BG42" s="251"/>
      <c r="BH42" s="251"/>
      <c r="BI42" s="251"/>
      <c r="BJ42" s="251"/>
      <c r="BK42" s="251"/>
      <c r="BL42" s="252"/>
      <c r="BM42" s="250"/>
      <c r="BN42" s="251"/>
      <c r="BO42" s="251"/>
      <c r="BP42" s="251"/>
      <c r="BQ42" s="251"/>
      <c r="BR42" s="251"/>
      <c r="BS42" s="251"/>
      <c r="BT42" s="251"/>
      <c r="BU42" s="252"/>
      <c r="BV42" s="200"/>
      <c r="BW42" s="200"/>
      <c r="BX42" s="200"/>
      <c r="BY42" s="200"/>
      <c r="BZ42" s="200"/>
      <c r="CA42" s="200"/>
      <c r="CB42" s="200"/>
      <c r="CC42" s="200"/>
      <c r="CD42" s="200"/>
      <c r="CE42" s="196"/>
      <c r="CF42" s="196"/>
      <c r="CG42" s="196"/>
      <c r="CH42" s="196"/>
      <c r="CI42" s="196"/>
      <c r="CJ42" s="196"/>
    </row>
    <row r="43" spans="1:88">
      <c r="A43" s="260" t="s">
        <v>109</v>
      </c>
      <c r="B43" s="261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2"/>
      <c r="AK43" s="237"/>
      <c r="AL43" s="253"/>
      <c r="AM43" s="254"/>
      <c r="AN43" s="254"/>
      <c r="AO43" s="254"/>
      <c r="AP43" s="254"/>
      <c r="AQ43" s="254"/>
      <c r="AR43" s="254"/>
      <c r="AS43" s="254"/>
      <c r="AT43" s="255"/>
      <c r="AU43" s="253"/>
      <c r="AV43" s="254"/>
      <c r="AW43" s="254"/>
      <c r="AX43" s="254"/>
      <c r="AY43" s="254"/>
      <c r="AZ43" s="254"/>
      <c r="BA43" s="254"/>
      <c r="BB43" s="254"/>
      <c r="BC43" s="255"/>
      <c r="BD43" s="253"/>
      <c r="BE43" s="254"/>
      <c r="BF43" s="254"/>
      <c r="BG43" s="254"/>
      <c r="BH43" s="254"/>
      <c r="BI43" s="254"/>
      <c r="BJ43" s="254"/>
      <c r="BK43" s="254"/>
      <c r="BL43" s="255"/>
      <c r="BM43" s="253"/>
      <c r="BN43" s="254"/>
      <c r="BO43" s="254"/>
      <c r="BP43" s="254"/>
      <c r="BQ43" s="254"/>
      <c r="BR43" s="254"/>
      <c r="BS43" s="254"/>
      <c r="BT43" s="254"/>
      <c r="BU43" s="255"/>
      <c r="BV43" s="200"/>
      <c r="BW43" s="200"/>
      <c r="BX43" s="200"/>
      <c r="BY43" s="200"/>
      <c r="BZ43" s="200"/>
      <c r="CA43" s="200"/>
      <c r="CB43" s="200"/>
      <c r="CC43" s="200"/>
      <c r="CD43" s="200"/>
      <c r="CE43" s="197"/>
      <c r="CF43" s="197"/>
      <c r="CG43" s="197"/>
      <c r="CH43" s="197"/>
      <c r="CI43" s="197"/>
      <c r="CJ43" s="197"/>
    </row>
    <row r="44" spans="1:88" s="20" customFormat="1">
      <c r="A44" s="214" t="s">
        <v>110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6"/>
      <c r="AK44" s="217"/>
      <c r="AL44" s="220" t="s">
        <v>79</v>
      </c>
      <c r="AM44" s="221"/>
      <c r="AN44" s="221"/>
      <c r="AO44" s="221"/>
      <c r="AP44" s="221"/>
      <c r="AQ44" s="221"/>
      <c r="AR44" s="221"/>
      <c r="AS44" s="221"/>
      <c r="AT44" s="222"/>
      <c r="AU44" s="220" t="s">
        <v>79</v>
      </c>
      <c r="AV44" s="221"/>
      <c r="AW44" s="221"/>
      <c r="AX44" s="221"/>
      <c r="AY44" s="221"/>
      <c r="AZ44" s="221"/>
      <c r="BA44" s="221"/>
      <c r="BB44" s="221"/>
      <c r="BC44" s="222"/>
      <c r="BD44" s="220" t="s">
        <v>79</v>
      </c>
      <c r="BE44" s="221"/>
      <c r="BF44" s="221"/>
      <c r="BG44" s="221"/>
      <c r="BH44" s="221"/>
      <c r="BI44" s="221"/>
      <c r="BJ44" s="221"/>
      <c r="BK44" s="221"/>
      <c r="BL44" s="222"/>
      <c r="BM44" s="220" t="s">
        <v>79</v>
      </c>
      <c r="BN44" s="221"/>
      <c r="BO44" s="221"/>
      <c r="BP44" s="221"/>
      <c r="BQ44" s="221"/>
      <c r="BR44" s="221"/>
      <c r="BS44" s="221"/>
      <c r="BT44" s="221"/>
      <c r="BU44" s="222"/>
      <c r="BV44" s="213">
        <v>2</v>
      </c>
      <c r="BW44" s="213"/>
      <c r="BX44" s="213"/>
      <c r="BY44" s="213"/>
      <c r="BZ44" s="213"/>
      <c r="CA44" s="213"/>
      <c r="CB44" s="213"/>
      <c r="CC44" s="213"/>
      <c r="CD44" s="213">
        <v>2</v>
      </c>
      <c r="CE44" s="278" t="s">
        <v>79</v>
      </c>
      <c r="CF44" s="278" t="s">
        <v>79</v>
      </c>
      <c r="CG44" s="278" t="s">
        <v>79</v>
      </c>
      <c r="CH44" s="278" t="s">
        <v>79</v>
      </c>
      <c r="CI44" s="278" t="s">
        <v>79</v>
      </c>
      <c r="CJ44" s="278" t="s">
        <v>79</v>
      </c>
    </row>
    <row r="45" spans="1:88" s="20" customFormat="1">
      <c r="A45" s="205" t="s">
        <v>111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7"/>
      <c r="AK45" s="218"/>
      <c r="AL45" s="223"/>
      <c r="AM45" s="224"/>
      <c r="AN45" s="224"/>
      <c r="AO45" s="224"/>
      <c r="AP45" s="224"/>
      <c r="AQ45" s="224"/>
      <c r="AR45" s="224"/>
      <c r="AS45" s="224"/>
      <c r="AT45" s="225"/>
      <c r="AU45" s="223"/>
      <c r="AV45" s="224"/>
      <c r="AW45" s="224"/>
      <c r="AX45" s="224"/>
      <c r="AY45" s="224"/>
      <c r="AZ45" s="224"/>
      <c r="BA45" s="224"/>
      <c r="BB45" s="224"/>
      <c r="BC45" s="225"/>
      <c r="BD45" s="223"/>
      <c r="BE45" s="224"/>
      <c r="BF45" s="224"/>
      <c r="BG45" s="224"/>
      <c r="BH45" s="224"/>
      <c r="BI45" s="224"/>
      <c r="BJ45" s="224"/>
      <c r="BK45" s="224"/>
      <c r="BL45" s="225"/>
      <c r="BM45" s="223"/>
      <c r="BN45" s="224"/>
      <c r="BO45" s="224"/>
      <c r="BP45" s="224"/>
      <c r="BQ45" s="224"/>
      <c r="BR45" s="224"/>
      <c r="BS45" s="224"/>
      <c r="BT45" s="224"/>
      <c r="BU45" s="225"/>
      <c r="BV45" s="213"/>
      <c r="BW45" s="213"/>
      <c r="BX45" s="213"/>
      <c r="BY45" s="213"/>
      <c r="BZ45" s="213"/>
      <c r="CA45" s="213"/>
      <c r="CB45" s="213"/>
      <c r="CC45" s="213"/>
      <c r="CD45" s="213"/>
      <c r="CE45" s="278"/>
      <c r="CF45" s="278"/>
      <c r="CG45" s="278"/>
      <c r="CH45" s="278"/>
      <c r="CI45" s="278"/>
      <c r="CJ45" s="278"/>
    </row>
    <row r="46" spans="1:88" s="20" customFormat="1">
      <c r="A46" s="205" t="s">
        <v>112</v>
      </c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7"/>
      <c r="AK46" s="218"/>
      <c r="AL46" s="223"/>
      <c r="AM46" s="224"/>
      <c r="AN46" s="224"/>
      <c r="AO46" s="224"/>
      <c r="AP46" s="224"/>
      <c r="AQ46" s="224"/>
      <c r="AR46" s="224"/>
      <c r="AS46" s="224"/>
      <c r="AT46" s="225"/>
      <c r="AU46" s="223"/>
      <c r="AV46" s="224"/>
      <c r="AW46" s="224"/>
      <c r="AX46" s="224"/>
      <c r="AY46" s="224"/>
      <c r="AZ46" s="224"/>
      <c r="BA46" s="224"/>
      <c r="BB46" s="224"/>
      <c r="BC46" s="225"/>
      <c r="BD46" s="223"/>
      <c r="BE46" s="224"/>
      <c r="BF46" s="224"/>
      <c r="BG46" s="224"/>
      <c r="BH46" s="224"/>
      <c r="BI46" s="224"/>
      <c r="BJ46" s="224"/>
      <c r="BK46" s="224"/>
      <c r="BL46" s="225"/>
      <c r="BM46" s="223"/>
      <c r="BN46" s="224"/>
      <c r="BO46" s="224"/>
      <c r="BP46" s="224"/>
      <c r="BQ46" s="224"/>
      <c r="BR46" s="224"/>
      <c r="BS46" s="224"/>
      <c r="BT46" s="224"/>
      <c r="BU46" s="225"/>
      <c r="BV46" s="213"/>
      <c r="BW46" s="213"/>
      <c r="BX46" s="213"/>
      <c r="BY46" s="213"/>
      <c r="BZ46" s="213"/>
      <c r="CA46" s="213"/>
      <c r="CB46" s="213"/>
      <c r="CC46" s="213"/>
      <c r="CD46" s="213"/>
      <c r="CE46" s="278"/>
      <c r="CF46" s="278"/>
      <c r="CG46" s="278"/>
      <c r="CH46" s="278"/>
      <c r="CI46" s="278"/>
      <c r="CJ46" s="278"/>
    </row>
    <row r="47" spans="1:88" s="20" customFormat="1">
      <c r="A47" s="208" t="s">
        <v>113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10"/>
      <c r="AK47" s="219"/>
      <c r="AL47" s="226"/>
      <c r="AM47" s="227"/>
      <c r="AN47" s="227"/>
      <c r="AO47" s="227"/>
      <c r="AP47" s="227"/>
      <c r="AQ47" s="227"/>
      <c r="AR47" s="227"/>
      <c r="AS47" s="227"/>
      <c r="AT47" s="228"/>
      <c r="AU47" s="226"/>
      <c r="AV47" s="227"/>
      <c r="AW47" s="227"/>
      <c r="AX47" s="227"/>
      <c r="AY47" s="227"/>
      <c r="AZ47" s="227"/>
      <c r="BA47" s="227"/>
      <c r="BB47" s="227"/>
      <c r="BC47" s="228"/>
      <c r="BD47" s="226"/>
      <c r="BE47" s="227"/>
      <c r="BF47" s="227"/>
      <c r="BG47" s="227"/>
      <c r="BH47" s="227"/>
      <c r="BI47" s="227"/>
      <c r="BJ47" s="227"/>
      <c r="BK47" s="227"/>
      <c r="BL47" s="228"/>
      <c r="BM47" s="226"/>
      <c r="BN47" s="227"/>
      <c r="BO47" s="227"/>
      <c r="BP47" s="227"/>
      <c r="BQ47" s="227"/>
      <c r="BR47" s="227"/>
      <c r="BS47" s="227"/>
      <c r="BT47" s="227"/>
      <c r="BU47" s="228"/>
      <c r="BV47" s="213"/>
      <c r="BW47" s="213"/>
      <c r="BX47" s="213"/>
      <c r="BY47" s="213"/>
      <c r="BZ47" s="213"/>
      <c r="CA47" s="213"/>
      <c r="CB47" s="213"/>
      <c r="CC47" s="213"/>
      <c r="CD47" s="213"/>
      <c r="CE47" s="278"/>
      <c r="CF47" s="278"/>
      <c r="CG47" s="278"/>
      <c r="CH47" s="278"/>
      <c r="CI47" s="278"/>
      <c r="CJ47" s="278"/>
    </row>
    <row r="48" spans="1:88">
      <c r="A48" s="211" t="s">
        <v>83</v>
      </c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3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8"/>
      <c r="CE48" s="198"/>
      <c r="CF48" s="198"/>
      <c r="CG48" s="198"/>
      <c r="CH48" s="198"/>
      <c r="CI48" s="198"/>
      <c r="CJ48" s="198"/>
    </row>
    <row r="49" spans="1:88">
      <c r="A49" s="232" t="s">
        <v>114</v>
      </c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4"/>
      <c r="AK49" s="235" t="s">
        <v>115</v>
      </c>
      <c r="AL49" s="247">
        <v>1</v>
      </c>
      <c r="AM49" s="248"/>
      <c r="AN49" s="248"/>
      <c r="AO49" s="248"/>
      <c r="AP49" s="248"/>
      <c r="AQ49" s="248"/>
      <c r="AR49" s="248"/>
      <c r="AS49" s="248"/>
      <c r="AT49" s="249"/>
      <c r="AU49" s="247">
        <v>1</v>
      </c>
      <c r="AV49" s="248"/>
      <c r="AW49" s="248"/>
      <c r="AX49" s="248"/>
      <c r="AY49" s="248"/>
      <c r="AZ49" s="248"/>
      <c r="BA49" s="248"/>
      <c r="BB49" s="248"/>
      <c r="BC49" s="249"/>
      <c r="BD49" s="279">
        <f>IF(AU49="-","-",IF(AL49=AU49,1,IF(AL49=0,120%,AU49/AL49)))</f>
        <v>1</v>
      </c>
      <c r="BE49" s="269">
        <f t="shared" ref="BD49:BL63" si="1">IF(BD49="-","-",IF(BC49=BD49,1,IF(BC49=0,120%,BD49/BC49)))</f>
        <v>1.2</v>
      </c>
      <c r="BF49" s="269">
        <f t="shared" si="1"/>
        <v>1.2</v>
      </c>
      <c r="BG49" s="269">
        <f t="shared" si="1"/>
        <v>1</v>
      </c>
      <c r="BH49" s="269">
        <f t="shared" si="1"/>
        <v>0.83333333333333337</v>
      </c>
      <c r="BI49" s="269">
        <f t="shared" si="1"/>
        <v>0.83333333333333337</v>
      </c>
      <c r="BJ49" s="269">
        <f t="shared" si="1"/>
        <v>1</v>
      </c>
      <c r="BK49" s="269">
        <f t="shared" si="1"/>
        <v>1.2</v>
      </c>
      <c r="BL49" s="270">
        <f t="shared" si="1"/>
        <v>1.2</v>
      </c>
      <c r="BM49" s="247" t="s">
        <v>85</v>
      </c>
      <c r="BN49" s="248"/>
      <c r="BO49" s="248"/>
      <c r="BP49" s="248"/>
      <c r="BQ49" s="248"/>
      <c r="BR49" s="248"/>
      <c r="BS49" s="248"/>
      <c r="BT49" s="248"/>
      <c r="BU49" s="249"/>
      <c r="BV49" s="256">
        <v>2</v>
      </c>
      <c r="BW49" s="256"/>
      <c r="BX49" s="256"/>
      <c r="BY49" s="256"/>
      <c r="BZ49" s="256"/>
      <c r="CA49" s="256"/>
      <c r="CB49" s="256"/>
      <c r="CC49" s="256"/>
      <c r="CD49" s="256">
        <v>2</v>
      </c>
      <c r="CE49" s="263">
        <v>1</v>
      </c>
      <c r="CF49" s="263" t="str">
        <f>IF(BM49="прямая","гр.5&gt;120%",IF(BM49="обратная","гр.5&lt;80%","???"))</f>
        <v>гр.5&gt;120%</v>
      </c>
      <c r="CG49" s="263">
        <v>2</v>
      </c>
      <c r="CH49" s="263" t="s">
        <v>86</v>
      </c>
      <c r="CI49" s="263">
        <v>3</v>
      </c>
      <c r="CJ49" s="263" t="str">
        <f>IF(BM49="прямая","гр.5&lt;80%",IF(BM49="обратная","гр.5&gt;120%","???"))</f>
        <v>гр.5&lt;80%</v>
      </c>
    </row>
    <row r="50" spans="1:88">
      <c r="A50" s="257" t="s">
        <v>116</v>
      </c>
      <c r="B50" s="258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9"/>
      <c r="AK50" s="236"/>
      <c r="AL50" s="250"/>
      <c r="AM50" s="251"/>
      <c r="AN50" s="251"/>
      <c r="AO50" s="251"/>
      <c r="AP50" s="251"/>
      <c r="AQ50" s="251"/>
      <c r="AR50" s="251"/>
      <c r="AS50" s="251"/>
      <c r="AT50" s="252"/>
      <c r="AU50" s="250"/>
      <c r="AV50" s="251"/>
      <c r="AW50" s="251"/>
      <c r="AX50" s="251"/>
      <c r="AY50" s="251"/>
      <c r="AZ50" s="251"/>
      <c r="BA50" s="251"/>
      <c r="BB50" s="251"/>
      <c r="BC50" s="252"/>
      <c r="BD50" s="271">
        <f t="shared" si="1"/>
        <v>1</v>
      </c>
      <c r="BE50" s="272">
        <f t="shared" si="1"/>
        <v>1.2</v>
      </c>
      <c r="BF50" s="272">
        <f t="shared" si="1"/>
        <v>1.2</v>
      </c>
      <c r="BG50" s="272">
        <f t="shared" si="1"/>
        <v>1</v>
      </c>
      <c r="BH50" s="272">
        <f t="shared" si="1"/>
        <v>0.83333333333333337</v>
      </c>
      <c r="BI50" s="272">
        <f t="shared" si="1"/>
        <v>0.83333333333333337</v>
      </c>
      <c r="BJ50" s="272">
        <f t="shared" si="1"/>
        <v>1</v>
      </c>
      <c r="BK50" s="272">
        <f t="shared" si="1"/>
        <v>1.2</v>
      </c>
      <c r="BL50" s="273">
        <f t="shared" si="1"/>
        <v>1.2</v>
      </c>
      <c r="BM50" s="250"/>
      <c r="BN50" s="251"/>
      <c r="BO50" s="251"/>
      <c r="BP50" s="251"/>
      <c r="BQ50" s="251"/>
      <c r="BR50" s="251"/>
      <c r="BS50" s="251"/>
      <c r="BT50" s="251"/>
      <c r="BU50" s="252"/>
      <c r="BV50" s="256"/>
      <c r="BW50" s="256"/>
      <c r="BX50" s="256"/>
      <c r="BY50" s="256"/>
      <c r="BZ50" s="256"/>
      <c r="CA50" s="256"/>
      <c r="CB50" s="256"/>
      <c r="CC50" s="256"/>
      <c r="CD50" s="256"/>
      <c r="CE50" s="263">
        <v>1</v>
      </c>
      <c r="CF50" s="263" t="str">
        <f t="shared" ref="CF50:CF78" si="2">IF($G50="прямая","гр.5&gt;120%",IF($G50="обратная","гр.5&lt;80%","???"))</f>
        <v>???</v>
      </c>
      <c r="CG50" s="263">
        <v>2</v>
      </c>
      <c r="CH50" s="263" t="s">
        <v>86</v>
      </c>
      <c r="CI50" s="263">
        <v>3</v>
      </c>
      <c r="CJ50" s="263" t="str">
        <f t="shared" ref="CJ50:CJ78" si="3">IF($G50="прямая","гр.5&lt;80%",IF($G50="обратная","гр.5&gt;120%","???"))</f>
        <v>???</v>
      </c>
    </row>
    <row r="51" spans="1:88">
      <c r="A51" s="260" t="s">
        <v>117</v>
      </c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62"/>
      <c r="AK51" s="237"/>
      <c r="AL51" s="253"/>
      <c r="AM51" s="254"/>
      <c r="AN51" s="254"/>
      <c r="AO51" s="254"/>
      <c r="AP51" s="254"/>
      <c r="AQ51" s="254"/>
      <c r="AR51" s="254"/>
      <c r="AS51" s="254"/>
      <c r="AT51" s="255"/>
      <c r="AU51" s="253"/>
      <c r="AV51" s="254"/>
      <c r="AW51" s="254"/>
      <c r="AX51" s="254"/>
      <c r="AY51" s="254"/>
      <c r="AZ51" s="254"/>
      <c r="BA51" s="254"/>
      <c r="BB51" s="254"/>
      <c r="BC51" s="255"/>
      <c r="BD51" s="274">
        <f t="shared" si="1"/>
        <v>1</v>
      </c>
      <c r="BE51" s="275">
        <f t="shared" si="1"/>
        <v>1.2</v>
      </c>
      <c r="BF51" s="275">
        <f t="shared" si="1"/>
        <v>1.2</v>
      </c>
      <c r="BG51" s="275">
        <f t="shared" si="1"/>
        <v>1</v>
      </c>
      <c r="BH51" s="275">
        <f t="shared" si="1"/>
        <v>0.83333333333333337</v>
      </c>
      <c r="BI51" s="275">
        <f t="shared" si="1"/>
        <v>0.83333333333333337</v>
      </c>
      <c r="BJ51" s="275">
        <f t="shared" si="1"/>
        <v>1</v>
      </c>
      <c r="BK51" s="275">
        <f t="shared" si="1"/>
        <v>1.2</v>
      </c>
      <c r="BL51" s="276">
        <f t="shared" si="1"/>
        <v>1.2</v>
      </c>
      <c r="BM51" s="253"/>
      <c r="BN51" s="254"/>
      <c r="BO51" s="254"/>
      <c r="BP51" s="254"/>
      <c r="BQ51" s="254"/>
      <c r="BR51" s="254"/>
      <c r="BS51" s="254"/>
      <c r="BT51" s="254"/>
      <c r="BU51" s="255"/>
      <c r="BV51" s="256"/>
      <c r="BW51" s="256"/>
      <c r="BX51" s="256"/>
      <c r="BY51" s="256"/>
      <c r="BZ51" s="256"/>
      <c r="CA51" s="256"/>
      <c r="CB51" s="256"/>
      <c r="CC51" s="256"/>
      <c r="CD51" s="256"/>
      <c r="CE51" s="263">
        <v>1</v>
      </c>
      <c r="CF51" s="263" t="str">
        <f t="shared" si="2"/>
        <v>???</v>
      </c>
      <c r="CG51" s="263">
        <v>2</v>
      </c>
      <c r="CH51" s="263" t="s">
        <v>86</v>
      </c>
      <c r="CI51" s="263">
        <v>3</v>
      </c>
      <c r="CJ51" s="263" t="str">
        <f t="shared" si="3"/>
        <v>???</v>
      </c>
    </row>
    <row r="52" spans="1:88">
      <c r="A52" s="232" t="s">
        <v>118</v>
      </c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4"/>
      <c r="AK52" s="235" t="s">
        <v>115</v>
      </c>
      <c r="AL52" s="247">
        <v>0</v>
      </c>
      <c r="AM52" s="248"/>
      <c r="AN52" s="248"/>
      <c r="AO52" s="248"/>
      <c r="AP52" s="248"/>
      <c r="AQ52" s="248"/>
      <c r="AR52" s="248"/>
      <c r="AS52" s="248"/>
      <c r="AT52" s="249"/>
      <c r="AU52" s="247">
        <v>0</v>
      </c>
      <c r="AV52" s="248"/>
      <c r="AW52" s="248"/>
      <c r="AX52" s="248"/>
      <c r="AY52" s="248"/>
      <c r="AZ52" s="248"/>
      <c r="BA52" s="248"/>
      <c r="BB52" s="248"/>
      <c r="BC52" s="249"/>
      <c r="BD52" s="279">
        <f>IF(AU52="-","-",IF(AL52=AU52,1,IF(AL52=0,120%,AU52/AL52)))</f>
        <v>1</v>
      </c>
      <c r="BE52" s="269">
        <f t="shared" si="1"/>
        <v>1.2</v>
      </c>
      <c r="BF52" s="269">
        <f t="shared" si="1"/>
        <v>1.2</v>
      </c>
      <c r="BG52" s="269">
        <f t="shared" si="1"/>
        <v>1</v>
      </c>
      <c r="BH52" s="269">
        <f t="shared" si="1"/>
        <v>0.83333333333333337</v>
      </c>
      <c r="BI52" s="269">
        <f t="shared" si="1"/>
        <v>0.83333333333333337</v>
      </c>
      <c r="BJ52" s="269">
        <f t="shared" si="1"/>
        <v>1</v>
      </c>
      <c r="BK52" s="269">
        <f t="shared" si="1"/>
        <v>1.2</v>
      </c>
      <c r="BL52" s="270">
        <f t="shared" si="1"/>
        <v>1.2</v>
      </c>
      <c r="BM52" s="247" t="s">
        <v>85</v>
      </c>
      <c r="BN52" s="248"/>
      <c r="BO52" s="248"/>
      <c r="BP52" s="248"/>
      <c r="BQ52" s="248"/>
      <c r="BR52" s="248"/>
      <c r="BS52" s="248"/>
      <c r="BT52" s="248"/>
      <c r="BU52" s="249"/>
      <c r="BV52" s="256">
        <v>2</v>
      </c>
      <c r="BW52" s="256"/>
      <c r="BX52" s="256"/>
      <c r="BY52" s="256"/>
      <c r="BZ52" s="256"/>
      <c r="CA52" s="256"/>
      <c r="CB52" s="256"/>
      <c r="CC52" s="256"/>
      <c r="CD52" s="256">
        <v>2</v>
      </c>
      <c r="CE52" s="263">
        <v>1</v>
      </c>
      <c r="CF52" s="263" t="str">
        <f>IF(BM52="прямая","гр.5&gt;120%",IF(BM52="обратная","гр.5&lt;80%","???"))</f>
        <v>гр.5&gt;120%</v>
      </c>
      <c r="CG52" s="263">
        <v>2</v>
      </c>
      <c r="CH52" s="263" t="s">
        <v>86</v>
      </c>
      <c r="CI52" s="263">
        <v>3</v>
      </c>
      <c r="CJ52" s="263" t="str">
        <f>IF(BM52="прямая","гр.5&lt;80%",IF(BM52="обратная","гр.5&gt;120%","???"))</f>
        <v>гр.5&lt;80%</v>
      </c>
    </row>
    <row r="53" spans="1:88">
      <c r="A53" s="257" t="s">
        <v>119</v>
      </c>
      <c r="B53" s="258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9"/>
      <c r="AK53" s="236"/>
      <c r="AL53" s="250"/>
      <c r="AM53" s="251"/>
      <c r="AN53" s="251"/>
      <c r="AO53" s="251"/>
      <c r="AP53" s="251"/>
      <c r="AQ53" s="251"/>
      <c r="AR53" s="251"/>
      <c r="AS53" s="251"/>
      <c r="AT53" s="252"/>
      <c r="AU53" s="250"/>
      <c r="AV53" s="251"/>
      <c r="AW53" s="251"/>
      <c r="AX53" s="251"/>
      <c r="AY53" s="251"/>
      <c r="AZ53" s="251"/>
      <c r="BA53" s="251"/>
      <c r="BB53" s="251"/>
      <c r="BC53" s="252"/>
      <c r="BD53" s="271">
        <f t="shared" si="1"/>
        <v>1</v>
      </c>
      <c r="BE53" s="272">
        <f t="shared" si="1"/>
        <v>1.2</v>
      </c>
      <c r="BF53" s="272">
        <f t="shared" si="1"/>
        <v>1.2</v>
      </c>
      <c r="BG53" s="272">
        <f t="shared" si="1"/>
        <v>1</v>
      </c>
      <c r="BH53" s="272">
        <f t="shared" si="1"/>
        <v>0.83333333333333337</v>
      </c>
      <c r="BI53" s="272">
        <f t="shared" si="1"/>
        <v>0.83333333333333337</v>
      </c>
      <c r="BJ53" s="272">
        <f t="shared" si="1"/>
        <v>1</v>
      </c>
      <c r="BK53" s="272">
        <f t="shared" si="1"/>
        <v>1.2</v>
      </c>
      <c r="BL53" s="273">
        <f t="shared" si="1"/>
        <v>1.2</v>
      </c>
      <c r="BM53" s="250"/>
      <c r="BN53" s="251"/>
      <c r="BO53" s="251"/>
      <c r="BP53" s="251"/>
      <c r="BQ53" s="251"/>
      <c r="BR53" s="251"/>
      <c r="BS53" s="251"/>
      <c r="BT53" s="251"/>
      <c r="BU53" s="252"/>
      <c r="BV53" s="256"/>
      <c r="BW53" s="256"/>
      <c r="BX53" s="256"/>
      <c r="BY53" s="256"/>
      <c r="BZ53" s="256"/>
      <c r="CA53" s="256"/>
      <c r="CB53" s="256"/>
      <c r="CC53" s="256"/>
      <c r="CD53" s="256"/>
      <c r="CE53" s="263">
        <v>1</v>
      </c>
      <c r="CF53" s="263" t="str">
        <f t="shared" si="2"/>
        <v>???</v>
      </c>
      <c r="CG53" s="263">
        <v>2</v>
      </c>
      <c r="CH53" s="263" t="s">
        <v>86</v>
      </c>
      <c r="CI53" s="263">
        <v>3</v>
      </c>
      <c r="CJ53" s="263" t="str">
        <f t="shared" si="3"/>
        <v>???</v>
      </c>
    </row>
    <row r="54" spans="1:88">
      <c r="A54" s="257" t="s">
        <v>120</v>
      </c>
      <c r="B54" s="258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9"/>
      <c r="AK54" s="236"/>
      <c r="AL54" s="250"/>
      <c r="AM54" s="251"/>
      <c r="AN54" s="251"/>
      <c r="AO54" s="251"/>
      <c r="AP54" s="251"/>
      <c r="AQ54" s="251"/>
      <c r="AR54" s="251"/>
      <c r="AS54" s="251"/>
      <c r="AT54" s="252"/>
      <c r="AU54" s="250"/>
      <c r="AV54" s="251"/>
      <c r="AW54" s="251"/>
      <c r="AX54" s="251"/>
      <c r="AY54" s="251"/>
      <c r="AZ54" s="251"/>
      <c r="BA54" s="251"/>
      <c r="BB54" s="251"/>
      <c r="BC54" s="252"/>
      <c r="BD54" s="271">
        <f t="shared" si="1"/>
        <v>1</v>
      </c>
      <c r="BE54" s="272">
        <f t="shared" si="1"/>
        <v>1.2</v>
      </c>
      <c r="BF54" s="272">
        <f t="shared" si="1"/>
        <v>1.2</v>
      </c>
      <c r="BG54" s="272">
        <f t="shared" si="1"/>
        <v>1</v>
      </c>
      <c r="BH54" s="272">
        <f t="shared" si="1"/>
        <v>0.83333333333333337</v>
      </c>
      <c r="BI54" s="272">
        <f t="shared" si="1"/>
        <v>0.83333333333333337</v>
      </c>
      <c r="BJ54" s="272">
        <f t="shared" si="1"/>
        <v>1</v>
      </c>
      <c r="BK54" s="272">
        <f t="shared" si="1"/>
        <v>1.2</v>
      </c>
      <c r="BL54" s="273">
        <f t="shared" si="1"/>
        <v>1.2</v>
      </c>
      <c r="BM54" s="250"/>
      <c r="BN54" s="251"/>
      <c r="BO54" s="251"/>
      <c r="BP54" s="251"/>
      <c r="BQ54" s="251"/>
      <c r="BR54" s="251"/>
      <c r="BS54" s="251"/>
      <c r="BT54" s="251"/>
      <c r="BU54" s="252"/>
      <c r="BV54" s="256"/>
      <c r="BW54" s="256"/>
      <c r="BX54" s="256"/>
      <c r="BY54" s="256"/>
      <c r="BZ54" s="256"/>
      <c r="CA54" s="256"/>
      <c r="CB54" s="256"/>
      <c r="CC54" s="256"/>
      <c r="CD54" s="256"/>
      <c r="CE54" s="263">
        <v>1</v>
      </c>
      <c r="CF54" s="263" t="str">
        <f t="shared" si="2"/>
        <v>???</v>
      </c>
      <c r="CG54" s="263">
        <v>2</v>
      </c>
      <c r="CH54" s="263" t="s">
        <v>86</v>
      </c>
      <c r="CI54" s="263">
        <v>3</v>
      </c>
      <c r="CJ54" s="263" t="str">
        <f t="shared" si="3"/>
        <v>???</v>
      </c>
    </row>
    <row r="55" spans="1:88">
      <c r="A55" s="260" t="s">
        <v>121</v>
      </c>
      <c r="B55" s="261"/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262"/>
      <c r="AK55" s="237"/>
      <c r="AL55" s="253"/>
      <c r="AM55" s="254"/>
      <c r="AN55" s="254"/>
      <c r="AO55" s="254"/>
      <c r="AP55" s="254"/>
      <c r="AQ55" s="254"/>
      <c r="AR55" s="254"/>
      <c r="AS55" s="254"/>
      <c r="AT55" s="255"/>
      <c r="AU55" s="253"/>
      <c r="AV55" s="254"/>
      <c r="AW55" s="254"/>
      <c r="AX55" s="254"/>
      <c r="AY55" s="254"/>
      <c r="AZ55" s="254"/>
      <c r="BA55" s="254"/>
      <c r="BB55" s="254"/>
      <c r="BC55" s="255"/>
      <c r="BD55" s="274">
        <f t="shared" si="1"/>
        <v>1</v>
      </c>
      <c r="BE55" s="275">
        <f t="shared" si="1"/>
        <v>1.2</v>
      </c>
      <c r="BF55" s="275">
        <f t="shared" si="1"/>
        <v>1.2</v>
      </c>
      <c r="BG55" s="275">
        <f t="shared" si="1"/>
        <v>1</v>
      </c>
      <c r="BH55" s="275">
        <f t="shared" si="1"/>
        <v>0.83333333333333337</v>
      </c>
      <c r="BI55" s="275">
        <f t="shared" si="1"/>
        <v>0.83333333333333337</v>
      </c>
      <c r="BJ55" s="275">
        <f t="shared" si="1"/>
        <v>1</v>
      </c>
      <c r="BK55" s="275">
        <f t="shared" si="1"/>
        <v>1.2</v>
      </c>
      <c r="BL55" s="276">
        <f t="shared" si="1"/>
        <v>1.2</v>
      </c>
      <c r="BM55" s="253"/>
      <c r="BN55" s="254"/>
      <c r="BO55" s="254"/>
      <c r="BP55" s="254"/>
      <c r="BQ55" s="254"/>
      <c r="BR55" s="254"/>
      <c r="BS55" s="254"/>
      <c r="BT55" s="254"/>
      <c r="BU55" s="255"/>
      <c r="BV55" s="256"/>
      <c r="BW55" s="256"/>
      <c r="BX55" s="256"/>
      <c r="BY55" s="256"/>
      <c r="BZ55" s="256"/>
      <c r="CA55" s="256"/>
      <c r="CB55" s="256"/>
      <c r="CC55" s="256"/>
      <c r="CD55" s="256"/>
      <c r="CE55" s="263">
        <v>1</v>
      </c>
      <c r="CF55" s="263" t="str">
        <f t="shared" si="2"/>
        <v>???</v>
      </c>
      <c r="CG55" s="263">
        <v>2</v>
      </c>
      <c r="CH55" s="263" t="s">
        <v>86</v>
      </c>
      <c r="CI55" s="263">
        <v>3</v>
      </c>
      <c r="CJ55" s="263" t="str">
        <f t="shared" si="3"/>
        <v>???</v>
      </c>
    </row>
    <row r="56" spans="1:88">
      <c r="A56" s="232" t="s">
        <v>122</v>
      </c>
      <c r="B56" s="233"/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4"/>
      <c r="AK56" s="235" t="s">
        <v>115</v>
      </c>
      <c r="AL56" s="247">
        <v>0</v>
      </c>
      <c r="AM56" s="248"/>
      <c r="AN56" s="248"/>
      <c r="AO56" s="248"/>
      <c r="AP56" s="248"/>
      <c r="AQ56" s="248"/>
      <c r="AR56" s="248"/>
      <c r="AS56" s="248"/>
      <c r="AT56" s="249"/>
      <c r="AU56" s="247">
        <v>0</v>
      </c>
      <c r="AV56" s="248"/>
      <c r="AW56" s="248"/>
      <c r="AX56" s="248"/>
      <c r="AY56" s="248"/>
      <c r="AZ56" s="248"/>
      <c r="BA56" s="248"/>
      <c r="BB56" s="248"/>
      <c r="BC56" s="249"/>
      <c r="BD56" s="279">
        <f>IF(AU56="-","-",IF(AL56=AU56,1,IF(AL56=0,120%,AU56/AL56)))</f>
        <v>1</v>
      </c>
      <c r="BE56" s="269">
        <f t="shared" si="1"/>
        <v>1.2</v>
      </c>
      <c r="BF56" s="269">
        <f t="shared" si="1"/>
        <v>1.2</v>
      </c>
      <c r="BG56" s="269">
        <f t="shared" si="1"/>
        <v>1</v>
      </c>
      <c r="BH56" s="269">
        <f t="shared" si="1"/>
        <v>0.83333333333333337</v>
      </c>
      <c r="BI56" s="269">
        <f t="shared" si="1"/>
        <v>0.83333333333333337</v>
      </c>
      <c r="BJ56" s="269">
        <f t="shared" si="1"/>
        <v>1</v>
      </c>
      <c r="BK56" s="269">
        <f t="shared" si="1"/>
        <v>1.2</v>
      </c>
      <c r="BL56" s="270">
        <f t="shared" si="1"/>
        <v>1.2</v>
      </c>
      <c r="BM56" s="247" t="s">
        <v>85</v>
      </c>
      <c r="BN56" s="248"/>
      <c r="BO56" s="248"/>
      <c r="BP56" s="248"/>
      <c r="BQ56" s="248"/>
      <c r="BR56" s="248"/>
      <c r="BS56" s="248"/>
      <c r="BT56" s="248"/>
      <c r="BU56" s="249"/>
      <c r="BV56" s="256">
        <v>2</v>
      </c>
      <c r="BW56" s="256"/>
      <c r="BX56" s="256"/>
      <c r="BY56" s="256"/>
      <c r="BZ56" s="256"/>
      <c r="CA56" s="256"/>
      <c r="CB56" s="256"/>
      <c r="CC56" s="256"/>
      <c r="CD56" s="256">
        <v>2</v>
      </c>
      <c r="CE56" s="263">
        <v>1</v>
      </c>
      <c r="CF56" s="263" t="str">
        <f>IF(BM56="прямая","гр.5&gt;120%",IF(BM56="обратная","гр.5&lt;80%","???"))</f>
        <v>гр.5&gt;120%</v>
      </c>
      <c r="CG56" s="263">
        <v>2</v>
      </c>
      <c r="CH56" s="263" t="s">
        <v>86</v>
      </c>
      <c r="CI56" s="263">
        <v>3</v>
      </c>
      <c r="CJ56" s="263" t="str">
        <f>IF(BM56="прямая","гр.5&lt;80%",IF(BM56="обратная","гр.5&gt;120%","???"))</f>
        <v>гр.5&lt;80%</v>
      </c>
    </row>
    <row r="57" spans="1:88">
      <c r="A57" s="257" t="s">
        <v>123</v>
      </c>
      <c r="B57" s="258"/>
      <c r="C57" s="258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9"/>
      <c r="AK57" s="236"/>
      <c r="AL57" s="250"/>
      <c r="AM57" s="251"/>
      <c r="AN57" s="251"/>
      <c r="AO57" s="251"/>
      <c r="AP57" s="251"/>
      <c r="AQ57" s="251"/>
      <c r="AR57" s="251"/>
      <c r="AS57" s="251"/>
      <c r="AT57" s="252"/>
      <c r="AU57" s="250"/>
      <c r="AV57" s="251"/>
      <c r="AW57" s="251"/>
      <c r="AX57" s="251"/>
      <c r="AY57" s="251"/>
      <c r="AZ57" s="251"/>
      <c r="BA57" s="251"/>
      <c r="BB57" s="251"/>
      <c r="BC57" s="252"/>
      <c r="BD57" s="271">
        <f t="shared" ref="BD57:BD59" si="4">IF(BC57="-","-",IF(BB57=BC57,1,IF(BB57=0,120%,BC57/BB57)))</f>
        <v>1</v>
      </c>
      <c r="BE57" s="272">
        <f t="shared" si="1"/>
        <v>1.2</v>
      </c>
      <c r="BF57" s="272">
        <f t="shared" si="1"/>
        <v>1.2</v>
      </c>
      <c r="BG57" s="272">
        <f t="shared" si="1"/>
        <v>1</v>
      </c>
      <c r="BH57" s="272">
        <f t="shared" si="1"/>
        <v>0.83333333333333337</v>
      </c>
      <c r="BI57" s="272">
        <f t="shared" si="1"/>
        <v>0.83333333333333337</v>
      </c>
      <c r="BJ57" s="272">
        <f t="shared" si="1"/>
        <v>1</v>
      </c>
      <c r="BK57" s="272">
        <f t="shared" si="1"/>
        <v>1.2</v>
      </c>
      <c r="BL57" s="273">
        <f t="shared" si="1"/>
        <v>1.2</v>
      </c>
      <c r="BM57" s="250"/>
      <c r="BN57" s="251"/>
      <c r="BO57" s="251"/>
      <c r="BP57" s="251"/>
      <c r="BQ57" s="251"/>
      <c r="BR57" s="251"/>
      <c r="BS57" s="251"/>
      <c r="BT57" s="251"/>
      <c r="BU57" s="252"/>
      <c r="BV57" s="256"/>
      <c r="BW57" s="256"/>
      <c r="BX57" s="256"/>
      <c r="BY57" s="256"/>
      <c r="BZ57" s="256"/>
      <c r="CA57" s="256"/>
      <c r="CB57" s="256"/>
      <c r="CC57" s="256"/>
      <c r="CD57" s="256"/>
      <c r="CE57" s="263">
        <v>1</v>
      </c>
      <c r="CF57" s="263" t="str">
        <f t="shared" si="2"/>
        <v>???</v>
      </c>
      <c r="CG57" s="263">
        <v>2</v>
      </c>
      <c r="CH57" s="263" t="s">
        <v>86</v>
      </c>
      <c r="CI57" s="263">
        <v>3</v>
      </c>
      <c r="CJ57" s="263" t="str">
        <f t="shared" si="3"/>
        <v>???</v>
      </c>
    </row>
    <row r="58" spans="1:88">
      <c r="A58" s="257" t="s">
        <v>124</v>
      </c>
      <c r="B58" s="25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9"/>
      <c r="AK58" s="236"/>
      <c r="AL58" s="250"/>
      <c r="AM58" s="251"/>
      <c r="AN58" s="251"/>
      <c r="AO58" s="251"/>
      <c r="AP58" s="251"/>
      <c r="AQ58" s="251"/>
      <c r="AR58" s="251"/>
      <c r="AS58" s="251"/>
      <c r="AT58" s="252"/>
      <c r="AU58" s="250"/>
      <c r="AV58" s="251"/>
      <c r="AW58" s="251"/>
      <c r="AX58" s="251"/>
      <c r="AY58" s="251"/>
      <c r="AZ58" s="251"/>
      <c r="BA58" s="251"/>
      <c r="BB58" s="251"/>
      <c r="BC58" s="252"/>
      <c r="BD58" s="271">
        <f t="shared" si="4"/>
        <v>1</v>
      </c>
      <c r="BE58" s="272">
        <f t="shared" si="1"/>
        <v>1.2</v>
      </c>
      <c r="BF58" s="272">
        <f t="shared" si="1"/>
        <v>1.2</v>
      </c>
      <c r="BG58" s="272">
        <f t="shared" si="1"/>
        <v>1</v>
      </c>
      <c r="BH58" s="272">
        <f t="shared" si="1"/>
        <v>0.83333333333333337</v>
      </c>
      <c r="BI58" s="272">
        <f t="shared" si="1"/>
        <v>0.83333333333333337</v>
      </c>
      <c r="BJ58" s="272">
        <f t="shared" si="1"/>
        <v>1</v>
      </c>
      <c r="BK58" s="272">
        <f t="shared" si="1"/>
        <v>1.2</v>
      </c>
      <c r="BL58" s="273">
        <f t="shared" si="1"/>
        <v>1.2</v>
      </c>
      <c r="BM58" s="250"/>
      <c r="BN58" s="251"/>
      <c r="BO58" s="251"/>
      <c r="BP58" s="251"/>
      <c r="BQ58" s="251"/>
      <c r="BR58" s="251"/>
      <c r="BS58" s="251"/>
      <c r="BT58" s="251"/>
      <c r="BU58" s="252"/>
      <c r="BV58" s="256"/>
      <c r="BW58" s="256"/>
      <c r="BX58" s="256"/>
      <c r="BY58" s="256"/>
      <c r="BZ58" s="256"/>
      <c r="CA58" s="256"/>
      <c r="CB58" s="256"/>
      <c r="CC58" s="256"/>
      <c r="CD58" s="256"/>
      <c r="CE58" s="263">
        <v>1</v>
      </c>
      <c r="CF58" s="263" t="str">
        <f t="shared" si="2"/>
        <v>???</v>
      </c>
      <c r="CG58" s="263">
        <v>2</v>
      </c>
      <c r="CH58" s="263" t="s">
        <v>86</v>
      </c>
      <c r="CI58" s="263">
        <v>3</v>
      </c>
      <c r="CJ58" s="263" t="str">
        <f t="shared" si="3"/>
        <v>???</v>
      </c>
    </row>
    <row r="59" spans="1:88">
      <c r="A59" s="260" t="s">
        <v>125</v>
      </c>
      <c r="B59" s="261"/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2"/>
      <c r="AK59" s="237"/>
      <c r="AL59" s="253"/>
      <c r="AM59" s="254"/>
      <c r="AN59" s="254"/>
      <c r="AO59" s="254"/>
      <c r="AP59" s="254"/>
      <c r="AQ59" s="254"/>
      <c r="AR59" s="254"/>
      <c r="AS59" s="254"/>
      <c r="AT59" s="255"/>
      <c r="AU59" s="253"/>
      <c r="AV59" s="254"/>
      <c r="AW59" s="254"/>
      <c r="AX59" s="254"/>
      <c r="AY59" s="254"/>
      <c r="AZ59" s="254"/>
      <c r="BA59" s="254"/>
      <c r="BB59" s="254"/>
      <c r="BC59" s="255"/>
      <c r="BD59" s="274">
        <f t="shared" si="4"/>
        <v>1</v>
      </c>
      <c r="BE59" s="275">
        <f t="shared" si="1"/>
        <v>1.2</v>
      </c>
      <c r="BF59" s="275">
        <f t="shared" si="1"/>
        <v>1.2</v>
      </c>
      <c r="BG59" s="275">
        <f t="shared" si="1"/>
        <v>1</v>
      </c>
      <c r="BH59" s="275">
        <f t="shared" si="1"/>
        <v>0.83333333333333337</v>
      </c>
      <c r="BI59" s="275">
        <f t="shared" si="1"/>
        <v>0.83333333333333337</v>
      </c>
      <c r="BJ59" s="275">
        <f t="shared" si="1"/>
        <v>1</v>
      </c>
      <c r="BK59" s="275">
        <f t="shared" si="1"/>
        <v>1.2</v>
      </c>
      <c r="BL59" s="276">
        <f t="shared" si="1"/>
        <v>1.2</v>
      </c>
      <c r="BM59" s="253"/>
      <c r="BN59" s="254"/>
      <c r="BO59" s="254"/>
      <c r="BP59" s="254"/>
      <c r="BQ59" s="254"/>
      <c r="BR59" s="254"/>
      <c r="BS59" s="254"/>
      <c r="BT59" s="254"/>
      <c r="BU59" s="255"/>
      <c r="BV59" s="256"/>
      <c r="BW59" s="256"/>
      <c r="BX59" s="256"/>
      <c r="BY59" s="256"/>
      <c r="BZ59" s="256"/>
      <c r="CA59" s="256"/>
      <c r="CB59" s="256"/>
      <c r="CC59" s="256"/>
      <c r="CD59" s="256"/>
      <c r="CE59" s="263">
        <v>1</v>
      </c>
      <c r="CF59" s="263" t="str">
        <f t="shared" si="2"/>
        <v>???</v>
      </c>
      <c r="CG59" s="263">
        <v>2</v>
      </c>
      <c r="CH59" s="263" t="s">
        <v>86</v>
      </c>
      <c r="CI59" s="263">
        <v>3</v>
      </c>
      <c r="CJ59" s="263" t="str">
        <f t="shared" si="3"/>
        <v>???</v>
      </c>
    </row>
    <row r="60" spans="1:88" s="20" customFormat="1">
      <c r="A60" s="214" t="s">
        <v>126</v>
      </c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6"/>
      <c r="AK60" s="217" t="s">
        <v>115</v>
      </c>
      <c r="AL60" s="220">
        <v>1</v>
      </c>
      <c r="AM60" s="221"/>
      <c r="AN60" s="221"/>
      <c r="AO60" s="221"/>
      <c r="AP60" s="221"/>
      <c r="AQ60" s="221"/>
      <c r="AR60" s="221"/>
      <c r="AS60" s="221"/>
      <c r="AT60" s="222"/>
      <c r="AU60" s="220">
        <v>1</v>
      </c>
      <c r="AV60" s="221"/>
      <c r="AW60" s="221"/>
      <c r="AX60" s="221"/>
      <c r="AY60" s="221"/>
      <c r="AZ60" s="221"/>
      <c r="BA60" s="221"/>
      <c r="BB60" s="221"/>
      <c r="BC60" s="222"/>
      <c r="BD60" s="280">
        <f>IF(AU60="-","-",IF(AL60=AU60,1,IF(AL60=0,120%,AU60/AL60)))</f>
        <v>1</v>
      </c>
      <c r="BE60" s="281">
        <f t="shared" si="1"/>
        <v>1.2</v>
      </c>
      <c r="BF60" s="281">
        <f t="shared" si="1"/>
        <v>1.2</v>
      </c>
      <c r="BG60" s="281">
        <f t="shared" si="1"/>
        <v>1</v>
      </c>
      <c r="BH60" s="281">
        <f t="shared" si="1"/>
        <v>0.83333333333333337</v>
      </c>
      <c r="BI60" s="281">
        <f t="shared" si="1"/>
        <v>0.83333333333333337</v>
      </c>
      <c r="BJ60" s="281">
        <f t="shared" si="1"/>
        <v>1</v>
      </c>
      <c r="BK60" s="281">
        <f t="shared" si="1"/>
        <v>1.2</v>
      </c>
      <c r="BL60" s="282">
        <f t="shared" si="1"/>
        <v>1.2</v>
      </c>
      <c r="BM60" s="220" t="s">
        <v>85</v>
      </c>
      <c r="BN60" s="221"/>
      <c r="BO60" s="221"/>
      <c r="BP60" s="221"/>
      <c r="BQ60" s="221"/>
      <c r="BR60" s="221"/>
      <c r="BS60" s="221"/>
      <c r="BT60" s="221"/>
      <c r="BU60" s="222"/>
      <c r="BV60" s="290">
        <v>2</v>
      </c>
      <c r="BW60" s="290"/>
      <c r="BX60" s="290"/>
      <c r="BY60" s="290"/>
      <c r="BZ60" s="290"/>
      <c r="CA60" s="290"/>
      <c r="CB60" s="290"/>
      <c r="CC60" s="290"/>
      <c r="CD60" s="290">
        <v>2</v>
      </c>
      <c r="CE60" s="289">
        <v>1</v>
      </c>
      <c r="CF60" s="289" t="str">
        <f>IF(BM60="прямая","гр.5&gt;120%",IF(BM60="обратная","гр.5&lt;80%","???"))</f>
        <v>гр.5&gt;120%</v>
      </c>
      <c r="CG60" s="289">
        <v>2</v>
      </c>
      <c r="CH60" s="289" t="s">
        <v>86</v>
      </c>
      <c r="CI60" s="289">
        <v>3</v>
      </c>
      <c r="CJ60" s="289" t="str">
        <f>IF(BM60="прямая","гр.5&lt;80%",IF(BM60="обратная","гр.5&gt;120%","???"))</f>
        <v>гр.5&lt;80%</v>
      </c>
    </row>
    <row r="61" spans="1:88" s="20" customFormat="1">
      <c r="A61" s="205" t="s">
        <v>127</v>
      </c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7"/>
      <c r="AK61" s="218"/>
      <c r="AL61" s="223"/>
      <c r="AM61" s="224"/>
      <c r="AN61" s="224"/>
      <c r="AO61" s="224"/>
      <c r="AP61" s="224"/>
      <c r="AQ61" s="224"/>
      <c r="AR61" s="224"/>
      <c r="AS61" s="224"/>
      <c r="AT61" s="225"/>
      <c r="AU61" s="223"/>
      <c r="AV61" s="224"/>
      <c r="AW61" s="224"/>
      <c r="AX61" s="224"/>
      <c r="AY61" s="224"/>
      <c r="AZ61" s="224"/>
      <c r="BA61" s="224"/>
      <c r="BB61" s="224"/>
      <c r="BC61" s="225"/>
      <c r="BD61" s="283">
        <f t="shared" ref="BD61:BL69" si="5">IF(BC61="-","-",IF(BB61=BC61,1,IF(BB61=0,120%,BC61/BB61)))</f>
        <v>1</v>
      </c>
      <c r="BE61" s="284">
        <f t="shared" si="1"/>
        <v>1.2</v>
      </c>
      <c r="BF61" s="284">
        <f t="shared" si="1"/>
        <v>1.2</v>
      </c>
      <c r="BG61" s="284">
        <f t="shared" si="1"/>
        <v>1</v>
      </c>
      <c r="BH61" s="284">
        <f t="shared" si="1"/>
        <v>0.83333333333333337</v>
      </c>
      <c r="BI61" s="284">
        <f t="shared" si="1"/>
        <v>0.83333333333333337</v>
      </c>
      <c r="BJ61" s="284">
        <f t="shared" si="1"/>
        <v>1</v>
      </c>
      <c r="BK61" s="284">
        <f t="shared" si="1"/>
        <v>1.2</v>
      </c>
      <c r="BL61" s="285">
        <f t="shared" si="1"/>
        <v>1.2</v>
      </c>
      <c r="BM61" s="223"/>
      <c r="BN61" s="224"/>
      <c r="BO61" s="224"/>
      <c r="BP61" s="224"/>
      <c r="BQ61" s="224"/>
      <c r="BR61" s="224"/>
      <c r="BS61" s="224"/>
      <c r="BT61" s="224"/>
      <c r="BU61" s="225"/>
      <c r="BV61" s="290"/>
      <c r="BW61" s="290"/>
      <c r="BX61" s="290"/>
      <c r="BY61" s="290"/>
      <c r="BZ61" s="290"/>
      <c r="CA61" s="290"/>
      <c r="CB61" s="290"/>
      <c r="CC61" s="290"/>
      <c r="CD61" s="290"/>
      <c r="CE61" s="289">
        <v>1</v>
      </c>
      <c r="CF61" s="289" t="str">
        <f t="shared" si="2"/>
        <v>???</v>
      </c>
      <c r="CG61" s="289">
        <v>2</v>
      </c>
      <c r="CH61" s="289" t="s">
        <v>86</v>
      </c>
      <c r="CI61" s="289">
        <v>3</v>
      </c>
      <c r="CJ61" s="289" t="str">
        <f t="shared" si="3"/>
        <v>???</v>
      </c>
    </row>
    <row r="62" spans="1:88" s="20" customFormat="1">
      <c r="A62" s="205" t="s">
        <v>128</v>
      </c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7"/>
      <c r="AK62" s="218"/>
      <c r="AL62" s="223"/>
      <c r="AM62" s="224"/>
      <c r="AN62" s="224"/>
      <c r="AO62" s="224"/>
      <c r="AP62" s="224"/>
      <c r="AQ62" s="224"/>
      <c r="AR62" s="224"/>
      <c r="AS62" s="224"/>
      <c r="AT62" s="225"/>
      <c r="AU62" s="223"/>
      <c r="AV62" s="224"/>
      <c r="AW62" s="224"/>
      <c r="AX62" s="224"/>
      <c r="AY62" s="224"/>
      <c r="AZ62" s="224"/>
      <c r="BA62" s="224"/>
      <c r="BB62" s="224"/>
      <c r="BC62" s="225"/>
      <c r="BD62" s="283">
        <f t="shared" si="5"/>
        <v>1</v>
      </c>
      <c r="BE62" s="284">
        <f t="shared" si="1"/>
        <v>1.2</v>
      </c>
      <c r="BF62" s="284">
        <f t="shared" si="1"/>
        <v>1.2</v>
      </c>
      <c r="BG62" s="284">
        <f t="shared" si="1"/>
        <v>1</v>
      </c>
      <c r="BH62" s="284">
        <f t="shared" si="1"/>
        <v>0.83333333333333337</v>
      </c>
      <c r="BI62" s="284">
        <f t="shared" si="1"/>
        <v>0.83333333333333337</v>
      </c>
      <c r="BJ62" s="284">
        <f t="shared" si="1"/>
        <v>1</v>
      </c>
      <c r="BK62" s="284">
        <f t="shared" si="1"/>
        <v>1.2</v>
      </c>
      <c r="BL62" s="285">
        <f t="shared" si="1"/>
        <v>1.2</v>
      </c>
      <c r="BM62" s="223"/>
      <c r="BN62" s="224"/>
      <c r="BO62" s="224"/>
      <c r="BP62" s="224"/>
      <c r="BQ62" s="224"/>
      <c r="BR62" s="224"/>
      <c r="BS62" s="224"/>
      <c r="BT62" s="224"/>
      <c r="BU62" s="225"/>
      <c r="BV62" s="290"/>
      <c r="BW62" s="290"/>
      <c r="BX62" s="290"/>
      <c r="BY62" s="290"/>
      <c r="BZ62" s="290"/>
      <c r="CA62" s="290"/>
      <c r="CB62" s="290"/>
      <c r="CC62" s="290"/>
      <c r="CD62" s="290"/>
      <c r="CE62" s="289">
        <v>1</v>
      </c>
      <c r="CF62" s="289" t="str">
        <f t="shared" si="2"/>
        <v>???</v>
      </c>
      <c r="CG62" s="289">
        <v>2</v>
      </c>
      <c r="CH62" s="289" t="s">
        <v>86</v>
      </c>
      <c r="CI62" s="289">
        <v>3</v>
      </c>
      <c r="CJ62" s="289" t="str">
        <f t="shared" si="3"/>
        <v>???</v>
      </c>
    </row>
    <row r="63" spans="1:88" s="20" customFormat="1">
      <c r="A63" s="208" t="s">
        <v>129</v>
      </c>
      <c r="B63" s="209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10"/>
      <c r="AK63" s="219"/>
      <c r="AL63" s="226"/>
      <c r="AM63" s="227"/>
      <c r="AN63" s="227"/>
      <c r="AO63" s="227"/>
      <c r="AP63" s="227"/>
      <c r="AQ63" s="227"/>
      <c r="AR63" s="227"/>
      <c r="AS63" s="227"/>
      <c r="AT63" s="228"/>
      <c r="AU63" s="226"/>
      <c r="AV63" s="227"/>
      <c r="AW63" s="227"/>
      <c r="AX63" s="227"/>
      <c r="AY63" s="227"/>
      <c r="AZ63" s="227"/>
      <c r="BA63" s="227"/>
      <c r="BB63" s="227"/>
      <c r="BC63" s="228"/>
      <c r="BD63" s="286">
        <f t="shared" si="5"/>
        <v>1</v>
      </c>
      <c r="BE63" s="287">
        <f t="shared" si="1"/>
        <v>1.2</v>
      </c>
      <c r="BF63" s="287">
        <f t="shared" si="1"/>
        <v>1.2</v>
      </c>
      <c r="BG63" s="287">
        <f t="shared" si="1"/>
        <v>1</v>
      </c>
      <c r="BH63" s="287">
        <f t="shared" si="1"/>
        <v>0.83333333333333337</v>
      </c>
      <c r="BI63" s="287">
        <f t="shared" si="1"/>
        <v>0.83333333333333337</v>
      </c>
      <c r="BJ63" s="287">
        <f t="shared" si="1"/>
        <v>1</v>
      </c>
      <c r="BK63" s="287">
        <f t="shared" si="1"/>
        <v>1.2</v>
      </c>
      <c r="BL63" s="288">
        <f t="shared" si="1"/>
        <v>1.2</v>
      </c>
      <c r="BM63" s="226"/>
      <c r="BN63" s="227"/>
      <c r="BO63" s="227"/>
      <c r="BP63" s="227"/>
      <c r="BQ63" s="227"/>
      <c r="BR63" s="227"/>
      <c r="BS63" s="227"/>
      <c r="BT63" s="227"/>
      <c r="BU63" s="228"/>
      <c r="BV63" s="290"/>
      <c r="BW63" s="290"/>
      <c r="BX63" s="290"/>
      <c r="BY63" s="290"/>
      <c r="BZ63" s="290"/>
      <c r="CA63" s="290"/>
      <c r="CB63" s="290"/>
      <c r="CC63" s="290"/>
      <c r="CD63" s="290"/>
      <c r="CE63" s="289">
        <v>1</v>
      </c>
      <c r="CF63" s="289" t="str">
        <f t="shared" si="2"/>
        <v>???</v>
      </c>
      <c r="CG63" s="289">
        <v>2</v>
      </c>
      <c r="CH63" s="289" t="s">
        <v>86</v>
      </c>
      <c r="CI63" s="289">
        <v>3</v>
      </c>
      <c r="CJ63" s="289" t="str">
        <f t="shared" si="3"/>
        <v>???</v>
      </c>
    </row>
    <row r="64" spans="1:88" s="20" customFormat="1">
      <c r="A64" s="214" t="s">
        <v>130</v>
      </c>
      <c r="B64" s="215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6"/>
      <c r="AK64" s="217" t="s">
        <v>115</v>
      </c>
      <c r="AL64" s="220">
        <v>1</v>
      </c>
      <c r="AM64" s="221"/>
      <c r="AN64" s="221"/>
      <c r="AO64" s="221"/>
      <c r="AP64" s="221"/>
      <c r="AQ64" s="221"/>
      <c r="AR64" s="221"/>
      <c r="AS64" s="221"/>
      <c r="AT64" s="222"/>
      <c r="AU64" s="220">
        <v>1</v>
      </c>
      <c r="AV64" s="221"/>
      <c r="AW64" s="221"/>
      <c r="AX64" s="221"/>
      <c r="AY64" s="221"/>
      <c r="AZ64" s="221"/>
      <c r="BA64" s="221"/>
      <c r="BB64" s="221"/>
      <c r="BC64" s="222"/>
      <c r="BD64" s="280">
        <f>IF(AU64="-","-",IF(AL64=AU64,1,IF(AL64=0,120%,AU64/AL64)))</f>
        <v>1</v>
      </c>
      <c r="BE64" s="281">
        <f t="shared" si="5"/>
        <v>1.2</v>
      </c>
      <c r="BF64" s="281">
        <f t="shared" si="5"/>
        <v>1.2</v>
      </c>
      <c r="BG64" s="281">
        <f t="shared" si="5"/>
        <v>1</v>
      </c>
      <c r="BH64" s="281">
        <f t="shared" si="5"/>
        <v>0.83333333333333337</v>
      </c>
      <c r="BI64" s="281">
        <f t="shared" si="5"/>
        <v>0.83333333333333337</v>
      </c>
      <c r="BJ64" s="281">
        <f t="shared" si="5"/>
        <v>1</v>
      </c>
      <c r="BK64" s="281">
        <f t="shared" si="5"/>
        <v>1.2</v>
      </c>
      <c r="BL64" s="282">
        <f t="shared" si="5"/>
        <v>1.2</v>
      </c>
      <c r="BM64" s="220" t="s">
        <v>85</v>
      </c>
      <c r="BN64" s="221"/>
      <c r="BO64" s="221"/>
      <c r="BP64" s="221"/>
      <c r="BQ64" s="221"/>
      <c r="BR64" s="221"/>
      <c r="BS64" s="221"/>
      <c r="BT64" s="221"/>
      <c r="BU64" s="222"/>
      <c r="BV64" s="290">
        <v>2</v>
      </c>
      <c r="BW64" s="290"/>
      <c r="BX64" s="290"/>
      <c r="BY64" s="290"/>
      <c r="BZ64" s="290"/>
      <c r="CA64" s="290"/>
      <c r="CB64" s="290"/>
      <c r="CC64" s="290"/>
      <c r="CD64" s="290">
        <v>2</v>
      </c>
      <c r="CE64" s="289">
        <v>1</v>
      </c>
      <c r="CF64" s="289" t="str">
        <f>IF(BM64="прямая","гр.5&gt;120%",IF(BM64="обратная","гр.5&lt;80%","???"))</f>
        <v>гр.5&gt;120%</v>
      </c>
      <c r="CG64" s="289">
        <v>2</v>
      </c>
      <c r="CH64" s="289" t="s">
        <v>86</v>
      </c>
      <c r="CI64" s="289">
        <v>3</v>
      </c>
      <c r="CJ64" s="289" t="str">
        <f>IF(BM64="прямая","гр.5&lt;80%",IF(BM64="обратная","гр.5&gt;120%","???"))</f>
        <v>гр.5&lt;80%</v>
      </c>
    </row>
    <row r="65" spans="1:88" s="20" customFormat="1">
      <c r="A65" s="205" t="s">
        <v>131</v>
      </c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7"/>
      <c r="AK65" s="218"/>
      <c r="AL65" s="223"/>
      <c r="AM65" s="224"/>
      <c r="AN65" s="224"/>
      <c r="AO65" s="224"/>
      <c r="AP65" s="224"/>
      <c r="AQ65" s="224"/>
      <c r="AR65" s="224"/>
      <c r="AS65" s="224"/>
      <c r="AT65" s="225"/>
      <c r="AU65" s="223"/>
      <c r="AV65" s="224"/>
      <c r="AW65" s="224"/>
      <c r="AX65" s="224"/>
      <c r="AY65" s="224"/>
      <c r="AZ65" s="224"/>
      <c r="BA65" s="224"/>
      <c r="BB65" s="224"/>
      <c r="BC65" s="225"/>
      <c r="BD65" s="283">
        <f t="shared" si="5"/>
        <v>1</v>
      </c>
      <c r="BE65" s="284">
        <f t="shared" si="5"/>
        <v>1.2</v>
      </c>
      <c r="BF65" s="284">
        <f t="shared" si="5"/>
        <v>1.2</v>
      </c>
      <c r="BG65" s="284">
        <f t="shared" si="5"/>
        <v>1</v>
      </c>
      <c r="BH65" s="284">
        <f t="shared" si="5"/>
        <v>0.83333333333333337</v>
      </c>
      <c r="BI65" s="284">
        <f t="shared" si="5"/>
        <v>0.83333333333333337</v>
      </c>
      <c r="BJ65" s="284">
        <f t="shared" si="5"/>
        <v>1</v>
      </c>
      <c r="BK65" s="284">
        <f t="shared" si="5"/>
        <v>1.2</v>
      </c>
      <c r="BL65" s="285">
        <f t="shared" si="5"/>
        <v>1.2</v>
      </c>
      <c r="BM65" s="223"/>
      <c r="BN65" s="224"/>
      <c r="BO65" s="224"/>
      <c r="BP65" s="224"/>
      <c r="BQ65" s="224"/>
      <c r="BR65" s="224"/>
      <c r="BS65" s="224"/>
      <c r="BT65" s="224"/>
      <c r="BU65" s="225"/>
      <c r="BV65" s="290"/>
      <c r="BW65" s="290"/>
      <c r="BX65" s="290"/>
      <c r="BY65" s="290"/>
      <c r="BZ65" s="290"/>
      <c r="CA65" s="290"/>
      <c r="CB65" s="290"/>
      <c r="CC65" s="290"/>
      <c r="CD65" s="290"/>
      <c r="CE65" s="289">
        <v>1</v>
      </c>
      <c r="CF65" s="289" t="str">
        <f t="shared" si="2"/>
        <v>???</v>
      </c>
      <c r="CG65" s="289">
        <v>2</v>
      </c>
      <c r="CH65" s="289" t="s">
        <v>86</v>
      </c>
      <c r="CI65" s="289">
        <v>3</v>
      </c>
      <c r="CJ65" s="289" t="str">
        <f t="shared" si="3"/>
        <v>???</v>
      </c>
    </row>
    <row r="66" spans="1:88" s="20" customFormat="1">
      <c r="A66" s="205" t="s">
        <v>132</v>
      </c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7"/>
      <c r="AK66" s="218"/>
      <c r="AL66" s="223"/>
      <c r="AM66" s="224"/>
      <c r="AN66" s="224"/>
      <c r="AO66" s="224"/>
      <c r="AP66" s="224"/>
      <c r="AQ66" s="224"/>
      <c r="AR66" s="224"/>
      <c r="AS66" s="224"/>
      <c r="AT66" s="225"/>
      <c r="AU66" s="223"/>
      <c r="AV66" s="224"/>
      <c r="AW66" s="224"/>
      <c r="AX66" s="224"/>
      <c r="AY66" s="224"/>
      <c r="AZ66" s="224"/>
      <c r="BA66" s="224"/>
      <c r="BB66" s="224"/>
      <c r="BC66" s="225"/>
      <c r="BD66" s="283">
        <f t="shared" si="5"/>
        <v>1</v>
      </c>
      <c r="BE66" s="284">
        <f t="shared" si="5"/>
        <v>1.2</v>
      </c>
      <c r="BF66" s="284">
        <f t="shared" si="5"/>
        <v>1.2</v>
      </c>
      <c r="BG66" s="284">
        <f t="shared" si="5"/>
        <v>1</v>
      </c>
      <c r="BH66" s="284">
        <f t="shared" si="5"/>
        <v>0.83333333333333337</v>
      </c>
      <c r="BI66" s="284">
        <f t="shared" si="5"/>
        <v>0.83333333333333337</v>
      </c>
      <c r="BJ66" s="284">
        <f t="shared" si="5"/>
        <v>1</v>
      </c>
      <c r="BK66" s="284">
        <f t="shared" si="5"/>
        <v>1.2</v>
      </c>
      <c r="BL66" s="285">
        <f t="shared" si="5"/>
        <v>1.2</v>
      </c>
      <c r="BM66" s="223"/>
      <c r="BN66" s="224"/>
      <c r="BO66" s="224"/>
      <c r="BP66" s="224"/>
      <c r="BQ66" s="224"/>
      <c r="BR66" s="224"/>
      <c r="BS66" s="224"/>
      <c r="BT66" s="224"/>
      <c r="BU66" s="225"/>
      <c r="BV66" s="290"/>
      <c r="BW66" s="290"/>
      <c r="BX66" s="290"/>
      <c r="BY66" s="290"/>
      <c r="BZ66" s="290"/>
      <c r="CA66" s="290"/>
      <c r="CB66" s="290"/>
      <c r="CC66" s="290"/>
      <c r="CD66" s="290"/>
      <c r="CE66" s="289">
        <v>1</v>
      </c>
      <c r="CF66" s="289" t="str">
        <f t="shared" si="2"/>
        <v>???</v>
      </c>
      <c r="CG66" s="289">
        <v>2</v>
      </c>
      <c r="CH66" s="289" t="s">
        <v>86</v>
      </c>
      <c r="CI66" s="289">
        <v>3</v>
      </c>
      <c r="CJ66" s="289" t="str">
        <f t="shared" si="3"/>
        <v>???</v>
      </c>
    </row>
    <row r="67" spans="1:88" s="20" customFormat="1">
      <c r="A67" s="205" t="s">
        <v>133</v>
      </c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7"/>
      <c r="AK67" s="218"/>
      <c r="AL67" s="223"/>
      <c r="AM67" s="224"/>
      <c r="AN67" s="224"/>
      <c r="AO67" s="224"/>
      <c r="AP67" s="224"/>
      <c r="AQ67" s="224"/>
      <c r="AR67" s="224"/>
      <c r="AS67" s="224"/>
      <c r="AT67" s="225"/>
      <c r="AU67" s="223"/>
      <c r="AV67" s="224"/>
      <c r="AW67" s="224"/>
      <c r="AX67" s="224"/>
      <c r="AY67" s="224"/>
      <c r="AZ67" s="224"/>
      <c r="BA67" s="224"/>
      <c r="BB67" s="224"/>
      <c r="BC67" s="225"/>
      <c r="BD67" s="283">
        <f t="shared" si="5"/>
        <v>1</v>
      </c>
      <c r="BE67" s="284">
        <f t="shared" si="5"/>
        <v>1.2</v>
      </c>
      <c r="BF67" s="284">
        <f t="shared" si="5"/>
        <v>1.2</v>
      </c>
      <c r="BG67" s="284">
        <f t="shared" si="5"/>
        <v>1</v>
      </c>
      <c r="BH67" s="284">
        <f t="shared" si="5"/>
        <v>0.83333333333333337</v>
      </c>
      <c r="BI67" s="284">
        <f t="shared" si="5"/>
        <v>0.83333333333333337</v>
      </c>
      <c r="BJ67" s="284">
        <f t="shared" si="5"/>
        <v>1</v>
      </c>
      <c r="BK67" s="284">
        <f t="shared" si="5"/>
        <v>1.2</v>
      </c>
      <c r="BL67" s="285">
        <f t="shared" si="5"/>
        <v>1.2</v>
      </c>
      <c r="BM67" s="223"/>
      <c r="BN67" s="224"/>
      <c r="BO67" s="224"/>
      <c r="BP67" s="224"/>
      <c r="BQ67" s="224"/>
      <c r="BR67" s="224"/>
      <c r="BS67" s="224"/>
      <c r="BT67" s="224"/>
      <c r="BU67" s="225"/>
      <c r="BV67" s="290"/>
      <c r="BW67" s="290"/>
      <c r="BX67" s="290"/>
      <c r="BY67" s="290"/>
      <c r="BZ67" s="290"/>
      <c r="CA67" s="290"/>
      <c r="CB67" s="290"/>
      <c r="CC67" s="290"/>
      <c r="CD67" s="290"/>
      <c r="CE67" s="289">
        <v>1</v>
      </c>
      <c r="CF67" s="289" t="str">
        <f t="shared" si="2"/>
        <v>???</v>
      </c>
      <c r="CG67" s="289">
        <v>2</v>
      </c>
      <c r="CH67" s="289" t="s">
        <v>86</v>
      </c>
      <c r="CI67" s="289">
        <v>3</v>
      </c>
      <c r="CJ67" s="289" t="str">
        <f t="shared" si="3"/>
        <v>???</v>
      </c>
    </row>
    <row r="68" spans="1:88" s="20" customFormat="1">
      <c r="A68" s="205" t="s">
        <v>134</v>
      </c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7"/>
      <c r="AK68" s="218"/>
      <c r="AL68" s="223"/>
      <c r="AM68" s="224"/>
      <c r="AN68" s="224"/>
      <c r="AO68" s="224"/>
      <c r="AP68" s="224"/>
      <c r="AQ68" s="224"/>
      <c r="AR68" s="224"/>
      <c r="AS68" s="224"/>
      <c r="AT68" s="225"/>
      <c r="AU68" s="223"/>
      <c r="AV68" s="224"/>
      <c r="AW68" s="224"/>
      <c r="AX68" s="224"/>
      <c r="AY68" s="224"/>
      <c r="AZ68" s="224"/>
      <c r="BA68" s="224"/>
      <c r="BB68" s="224"/>
      <c r="BC68" s="225"/>
      <c r="BD68" s="283">
        <f t="shared" si="5"/>
        <v>1</v>
      </c>
      <c r="BE68" s="284">
        <f t="shared" si="5"/>
        <v>1.2</v>
      </c>
      <c r="BF68" s="284">
        <f t="shared" si="5"/>
        <v>1.2</v>
      </c>
      <c r="BG68" s="284">
        <f t="shared" si="5"/>
        <v>1</v>
      </c>
      <c r="BH68" s="284">
        <f t="shared" si="5"/>
        <v>0.83333333333333337</v>
      </c>
      <c r="BI68" s="284">
        <f t="shared" si="5"/>
        <v>0.83333333333333337</v>
      </c>
      <c r="BJ68" s="284">
        <f t="shared" si="5"/>
        <v>1</v>
      </c>
      <c r="BK68" s="284">
        <f t="shared" si="5"/>
        <v>1.2</v>
      </c>
      <c r="BL68" s="285">
        <f t="shared" si="5"/>
        <v>1.2</v>
      </c>
      <c r="BM68" s="223"/>
      <c r="BN68" s="224"/>
      <c r="BO68" s="224"/>
      <c r="BP68" s="224"/>
      <c r="BQ68" s="224"/>
      <c r="BR68" s="224"/>
      <c r="BS68" s="224"/>
      <c r="BT68" s="224"/>
      <c r="BU68" s="225"/>
      <c r="BV68" s="290"/>
      <c r="BW68" s="290"/>
      <c r="BX68" s="290"/>
      <c r="BY68" s="290"/>
      <c r="BZ68" s="290"/>
      <c r="CA68" s="290"/>
      <c r="CB68" s="290"/>
      <c r="CC68" s="290"/>
      <c r="CD68" s="290"/>
      <c r="CE68" s="289">
        <v>1</v>
      </c>
      <c r="CF68" s="289" t="str">
        <f t="shared" si="2"/>
        <v>???</v>
      </c>
      <c r="CG68" s="289">
        <v>2</v>
      </c>
      <c r="CH68" s="289" t="s">
        <v>86</v>
      </c>
      <c r="CI68" s="289">
        <v>3</v>
      </c>
      <c r="CJ68" s="289" t="str">
        <f t="shared" si="3"/>
        <v>???</v>
      </c>
    </row>
    <row r="69" spans="1:88" s="20" customFormat="1">
      <c r="A69" s="208" t="s">
        <v>135</v>
      </c>
      <c r="B69" s="209"/>
      <c r="C69" s="209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10"/>
      <c r="AK69" s="219"/>
      <c r="AL69" s="226"/>
      <c r="AM69" s="227"/>
      <c r="AN69" s="227"/>
      <c r="AO69" s="227"/>
      <c r="AP69" s="227"/>
      <c r="AQ69" s="227"/>
      <c r="AR69" s="227"/>
      <c r="AS69" s="227"/>
      <c r="AT69" s="228"/>
      <c r="AU69" s="226"/>
      <c r="AV69" s="227"/>
      <c r="AW69" s="227"/>
      <c r="AX69" s="227"/>
      <c r="AY69" s="227"/>
      <c r="AZ69" s="227"/>
      <c r="BA69" s="227"/>
      <c r="BB69" s="227"/>
      <c r="BC69" s="228"/>
      <c r="BD69" s="286">
        <f t="shared" si="5"/>
        <v>1</v>
      </c>
      <c r="BE69" s="287">
        <f t="shared" si="5"/>
        <v>1.2</v>
      </c>
      <c r="BF69" s="287">
        <f t="shared" si="5"/>
        <v>1.2</v>
      </c>
      <c r="BG69" s="287">
        <f t="shared" si="5"/>
        <v>1</v>
      </c>
      <c r="BH69" s="287">
        <f t="shared" si="5"/>
        <v>0.83333333333333337</v>
      </c>
      <c r="BI69" s="287">
        <f t="shared" si="5"/>
        <v>0.83333333333333337</v>
      </c>
      <c r="BJ69" s="287">
        <f t="shared" si="5"/>
        <v>1</v>
      </c>
      <c r="BK69" s="287">
        <f t="shared" si="5"/>
        <v>1.2</v>
      </c>
      <c r="BL69" s="288">
        <f t="shared" si="5"/>
        <v>1.2</v>
      </c>
      <c r="BM69" s="226"/>
      <c r="BN69" s="227"/>
      <c r="BO69" s="227"/>
      <c r="BP69" s="227"/>
      <c r="BQ69" s="227"/>
      <c r="BR69" s="227"/>
      <c r="BS69" s="227"/>
      <c r="BT69" s="227"/>
      <c r="BU69" s="228"/>
      <c r="BV69" s="290"/>
      <c r="BW69" s="290"/>
      <c r="BX69" s="290"/>
      <c r="BY69" s="290"/>
      <c r="BZ69" s="290"/>
      <c r="CA69" s="290"/>
      <c r="CB69" s="290"/>
      <c r="CC69" s="290"/>
      <c r="CD69" s="290"/>
      <c r="CE69" s="289">
        <v>1</v>
      </c>
      <c r="CF69" s="289" t="str">
        <f t="shared" si="2"/>
        <v>???</v>
      </c>
      <c r="CG69" s="289">
        <v>2</v>
      </c>
      <c r="CH69" s="289" t="s">
        <v>86</v>
      </c>
      <c r="CI69" s="289">
        <v>3</v>
      </c>
      <c r="CJ69" s="289" t="str">
        <f t="shared" si="3"/>
        <v>???</v>
      </c>
    </row>
    <row r="70" spans="1:88" s="20" customFormat="1">
      <c r="A70" s="214" t="s">
        <v>136</v>
      </c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6"/>
      <c r="AK70" s="217"/>
      <c r="AL70" s="294" t="s">
        <v>79</v>
      </c>
      <c r="AM70" s="295"/>
      <c r="AN70" s="295"/>
      <c r="AO70" s="295"/>
      <c r="AP70" s="295"/>
      <c r="AQ70" s="295"/>
      <c r="AR70" s="295"/>
      <c r="AS70" s="295"/>
      <c r="AT70" s="296"/>
      <c r="AU70" s="294" t="s">
        <v>79</v>
      </c>
      <c r="AV70" s="295"/>
      <c r="AW70" s="295"/>
      <c r="AX70" s="295"/>
      <c r="AY70" s="295"/>
      <c r="AZ70" s="295"/>
      <c r="BA70" s="295"/>
      <c r="BB70" s="295"/>
      <c r="BC70" s="296"/>
      <c r="BD70" s="220" t="s">
        <v>79</v>
      </c>
      <c r="BE70" s="221"/>
      <c r="BF70" s="221"/>
      <c r="BG70" s="221"/>
      <c r="BH70" s="221"/>
      <c r="BI70" s="221"/>
      <c r="BJ70" s="221"/>
      <c r="BK70" s="221"/>
      <c r="BL70" s="222"/>
      <c r="BM70" s="220" t="s">
        <v>79</v>
      </c>
      <c r="BN70" s="221"/>
      <c r="BO70" s="221"/>
      <c r="BP70" s="221"/>
      <c r="BQ70" s="221"/>
      <c r="BR70" s="221"/>
      <c r="BS70" s="221"/>
      <c r="BT70" s="221"/>
      <c r="BU70" s="222"/>
      <c r="BV70" s="213">
        <v>2</v>
      </c>
      <c r="BW70" s="213"/>
      <c r="BX70" s="213"/>
      <c r="BY70" s="213"/>
      <c r="BZ70" s="213"/>
      <c r="CA70" s="213"/>
      <c r="CB70" s="213"/>
      <c r="CC70" s="213"/>
      <c r="CD70" s="213">
        <v>2</v>
      </c>
      <c r="CE70" s="291" t="s">
        <v>79</v>
      </c>
      <c r="CF70" s="291" t="s">
        <v>79</v>
      </c>
      <c r="CG70" s="291" t="s">
        <v>79</v>
      </c>
      <c r="CH70" s="291" t="s">
        <v>79</v>
      </c>
      <c r="CI70" s="291" t="s">
        <v>79</v>
      </c>
      <c r="CJ70" s="291" t="s">
        <v>79</v>
      </c>
    </row>
    <row r="71" spans="1:88" s="20" customFormat="1">
      <c r="A71" s="205" t="s">
        <v>137</v>
      </c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7"/>
      <c r="AK71" s="218"/>
      <c r="AL71" s="297"/>
      <c r="AM71" s="298"/>
      <c r="AN71" s="298"/>
      <c r="AO71" s="298"/>
      <c r="AP71" s="298"/>
      <c r="AQ71" s="298"/>
      <c r="AR71" s="298"/>
      <c r="AS71" s="298"/>
      <c r="AT71" s="299"/>
      <c r="AU71" s="297"/>
      <c r="AV71" s="298"/>
      <c r="AW71" s="298"/>
      <c r="AX71" s="298"/>
      <c r="AY71" s="298"/>
      <c r="AZ71" s="298"/>
      <c r="BA71" s="298"/>
      <c r="BB71" s="298"/>
      <c r="BC71" s="299"/>
      <c r="BD71" s="223"/>
      <c r="BE71" s="224"/>
      <c r="BF71" s="224"/>
      <c r="BG71" s="224"/>
      <c r="BH71" s="224"/>
      <c r="BI71" s="224"/>
      <c r="BJ71" s="224"/>
      <c r="BK71" s="224"/>
      <c r="BL71" s="225"/>
      <c r="BM71" s="223"/>
      <c r="BN71" s="224"/>
      <c r="BO71" s="224"/>
      <c r="BP71" s="224"/>
      <c r="BQ71" s="224"/>
      <c r="BR71" s="224"/>
      <c r="BS71" s="224"/>
      <c r="BT71" s="224"/>
      <c r="BU71" s="225"/>
      <c r="BV71" s="213"/>
      <c r="BW71" s="213"/>
      <c r="BX71" s="213"/>
      <c r="BY71" s="213"/>
      <c r="BZ71" s="213"/>
      <c r="CA71" s="213"/>
      <c r="CB71" s="213"/>
      <c r="CC71" s="213"/>
      <c r="CD71" s="213"/>
      <c r="CE71" s="292"/>
      <c r="CF71" s="292"/>
      <c r="CG71" s="292"/>
      <c r="CH71" s="292"/>
      <c r="CI71" s="292"/>
      <c r="CJ71" s="292"/>
    </row>
    <row r="72" spans="1:88" s="20" customFormat="1">
      <c r="A72" s="208" t="s">
        <v>138</v>
      </c>
      <c r="B72" s="209"/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09"/>
      <c r="AA72" s="209"/>
      <c r="AB72" s="209"/>
      <c r="AC72" s="209"/>
      <c r="AD72" s="209"/>
      <c r="AE72" s="209"/>
      <c r="AF72" s="209"/>
      <c r="AG72" s="209"/>
      <c r="AH72" s="209"/>
      <c r="AI72" s="209"/>
      <c r="AJ72" s="210"/>
      <c r="AK72" s="219"/>
      <c r="AL72" s="300"/>
      <c r="AM72" s="301"/>
      <c r="AN72" s="301"/>
      <c r="AO72" s="301"/>
      <c r="AP72" s="301"/>
      <c r="AQ72" s="301"/>
      <c r="AR72" s="301"/>
      <c r="AS72" s="301"/>
      <c r="AT72" s="302"/>
      <c r="AU72" s="300"/>
      <c r="AV72" s="301"/>
      <c r="AW72" s="301"/>
      <c r="AX72" s="301"/>
      <c r="AY72" s="301"/>
      <c r="AZ72" s="301"/>
      <c r="BA72" s="301"/>
      <c r="BB72" s="301"/>
      <c r="BC72" s="302"/>
      <c r="BD72" s="226"/>
      <c r="BE72" s="227"/>
      <c r="BF72" s="227"/>
      <c r="BG72" s="227"/>
      <c r="BH72" s="227"/>
      <c r="BI72" s="227"/>
      <c r="BJ72" s="227"/>
      <c r="BK72" s="227"/>
      <c r="BL72" s="228"/>
      <c r="BM72" s="226"/>
      <c r="BN72" s="227"/>
      <c r="BO72" s="227"/>
      <c r="BP72" s="227"/>
      <c r="BQ72" s="227"/>
      <c r="BR72" s="227"/>
      <c r="BS72" s="227"/>
      <c r="BT72" s="227"/>
      <c r="BU72" s="228"/>
      <c r="BV72" s="213"/>
      <c r="BW72" s="213"/>
      <c r="BX72" s="213"/>
      <c r="BY72" s="213"/>
      <c r="BZ72" s="213"/>
      <c r="CA72" s="213"/>
      <c r="CB72" s="213"/>
      <c r="CC72" s="213"/>
      <c r="CD72" s="213"/>
      <c r="CE72" s="293"/>
      <c r="CF72" s="293"/>
      <c r="CG72" s="293"/>
      <c r="CH72" s="293"/>
      <c r="CI72" s="293"/>
      <c r="CJ72" s="293"/>
    </row>
    <row r="73" spans="1:88">
      <c r="A73" s="232" t="s">
        <v>139</v>
      </c>
      <c r="B73" s="233"/>
      <c r="C73" s="233"/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33"/>
      <c r="Z73" s="233"/>
      <c r="AA73" s="233"/>
      <c r="AB73" s="233"/>
      <c r="AC73" s="233"/>
      <c r="AD73" s="233"/>
      <c r="AE73" s="233"/>
      <c r="AF73" s="233"/>
      <c r="AG73" s="233"/>
      <c r="AH73" s="233"/>
      <c r="AI73" s="233"/>
      <c r="AJ73" s="234"/>
      <c r="AK73" s="235" t="s">
        <v>65</v>
      </c>
      <c r="AL73" s="247">
        <v>0</v>
      </c>
      <c r="AM73" s="248"/>
      <c r="AN73" s="248"/>
      <c r="AO73" s="248"/>
      <c r="AP73" s="248"/>
      <c r="AQ73" s="248"/>
      <c r="AR73" s="248"/>
      <c r="AS73" s="248"/>
      <c r="AT73" s="249"/>
      <c r="AU73" s="247">
        <v>0</v>
      </c>
      <c r="AV73" s="248"/>
      <c r="AW73" s="248"/>
      <c r="AX73" s="248"/>
      <c r="AY73" s="248"/>
      <c r="AZ73" s="248"/>
      <c r="BA73" s="248"/>
      <c r="BB73" s="248"/>
      <c r="BC73" s="249"/>
      <c r="BD73" s="279">
        <f>IF(AU73="-","-",IF(AL73=AU73,1,IF(AL73=0,120%,AU73/AL73)))</f>
        <v>1</v>
      </c>
      <c r="BE73" s="269">
        <f t="shared" ref="BE73:BL78" si="6">IF(BD73="-","-",IF(BC73=BD73,1,IF(BC73=0,120%,BD73/BC73)))</f>
        <v>1.2</v>
      </c>
      <c r="BF73" s="269">
        <f t="shared" si="6"/>
        <v>1.2</v>
      </c>
      <c r="BG73" s="269">
        <f t="shared" si="6"/>
        <v>1</v>
      </c>
      <c r="BH73" s="269">
        <f t="shared" si="6"/>
        <v>0.83333333333333337</v>
      </c>
      <c r="BI73" s="269">
        <f t="shared" si="6"/>
        <v>0.83333333333333337</v>
      </c>
      <c r="BJ73" s="269">
        <f t="shared" si="6"/>
        <v>1</v>
      </c>
      <c r="BK73" s="269">
        <f t="shared" si="6"/>
        <v>1.2</v>
      </c>
      <c r="BL73" s="270">
        <f t="shared" si="6"/>
        <v>1.2</v>
      </c>
      <c r="BM73" s="247" t="s">
        <v>140</v>
      </c>
      <c r="BN73" s="248"/>
      <c r="BO73" s="248"/>
      <c r="BP73" s="248"/>
      <c r="BQ73" s="248"/>
      <c r="BR73" s="248"/>
      <c r="BS73" s="248"/>
      <c r="BT73" s="248"/>
      <c r="BU73" s="249"/>
      <c r="BV73" s="200">
        <v>2</v>
      </c>
      <c r="BW73" s="200"/>
      <c r="BX73" s="200"/>
      <c r="BY73" s="200"/>
      <c r="BZ73" s="200"/>
      <c r="CA73" s="200"/>
      <c r="CB73" s="200"/>
      <c r="CC73" s="200"/>
      <c r="CD73" s="200">
        <v>2</v>
      </c>
      <c r="CE73" s="263">
        <v>1</v>
      </c>
      <c r="CF73" s="263" t="str">
        <f>IF(BM73="прямая","гр.5&gt;120%",IF(BM73="обратная","гр.5&lt;80%","???"))</f>
        <v>гр.5&lt;80%</v>
      </c>
      <c r="CG73" s="263">
        <v>2</v>
      </c>
      <c r="CH73" s="263" t="s">
        <v>86</v>
      </c>
      <c r="CI73" s="263">
        <v>3</v>
      </c>
      <c r="CJ73" s="263" t="str">
        <f>IF(BM73="прямая","гр.5&lt;80%",IF(BM73="обратная","гр.5&gt;120%","???"))</f>
        <v>гр.5&gt;120%</v>
      </c>
    </row>
    <row r="74" spans="1:88">
      <c r="A74" s="257" t="s">
        <v>141</v>
      </c>
      <c r="B74" s="258"/>
      <c r="C74" s="258"/>
      <c r="D74" s="258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9"/>
      <c r="AK74" s="236"/>
      <c r="AL74" s="250"/>
      <c r="AM74" s="251"/>
      <c r="AN74" s="251"/>
      <c r="AO74" s="251"/>
      <c r="AP74" s="251"/>
      <c r="AQ74" s="251"/>
      <c r="AR74" s="251"/>
      <c r="AS74" s="251"/>
      <c r="AT74" s="252"/>
      <c r="AU74" s="250"/>
      <c r="AV74" s="251"/>
      <c r="AW74" s="251"/>
      <c r="AX74" s="251"/>
      <c r="AY74" s="251"/>
      <c r="AZ74" s="251"/>
      <c r="BA74" s="251"/>
      <c r="BB74" s="251"/>
      <c r="BC74" s="252"/>
      <c r="BD74" s="271">
        <f t="shared" ref="BD74:BD78" si="7">IF(BC74="-","-",IF(BB74=BC74,1,IF(BB74=0,120%,BC74/BB74)))</f>
        <v>1</v>
      </c>
      <c r="BE74" s="272">
        <f t="shared" si="6"/>
        <v>1.2</v>
      </c>
      <c r="BF74" s="272">
        <f t="shared" si="6"/>
        <v>1.2</v>
      </c>
      <c r="BG74" s="272">
        <f t="shared" si="6"/>
        <v>1</v>
      </c>
      <c r="BH74" s="272">
        <f t="shared" si="6"/>
        <v>0.83333333333333337</v>
      </c>
      <c r="BI74" s="272">
        <f t="shared" si="6"/>
        <v>0.83333333333333337</v>
      </c>
      <c r="BJ74" s="272">
        <f t="shared" si="6"/>
        <v>1</v>
      </c>
      <c r="BK74" s="272">
        <f t="shared" si="6"/>
        <v>1.2</v>
      </c>
      <c r="BL74" s="273">
        <f t="shared" si="6"/>
        <v>1.2</v>
      </c>
      <c r="BM74" s="250"/>
      <c r="BN74" s="251"/>
      <c r="BO74" s="251"/>
      <c r="BP74" s="251"/>
      <c r="BQ74" s="251"/>
      <c r="BR74" s="251"/>
      <c r="BS74" s="251"/>
      <c r="BT74" s="251"/>
      <c r="BU74" s="252"/>
      <c r="BV74" s="200"/>
      <c r="BW74" s="200"/>
      <c r="BX74" s="200"/>
      <c r="BY74" s="200"/>
      <c r="BZ74" s="200"/>
      <c r="CA74" s="200"/>
      <c r="CB74" s="200"/>
      <c r="CC74" s="200"/>
      <c r="CD74" s="200"/>
      <c r="CE74" s="263">
        <v>1</v>
      </c>
      <c r="CF74" s="263" t="str">
        <f t="shared" si="2"/>
        <v>???</v>
      </c>
      <c r="CG74" s="263">
        <v>2</v>
      </c>
      <c r="CH74" s="263" t="s">
        <v>86</v>
      </c>
      <c r="CI74" s="263">
        <v>3</v>
      </c>
      <c r="CJ74" s="263" t="str">
        <f t="shared" si="3"/>
        <v>???</v>
      </c>
    </row>
    <row r="75" spans="1:88">
      <c r="A75" s="257" t="s">
        <v>142</v>
      </c>
      <c r="B75" s="258"/>
      <c r="C75" s="258"/>
      <c r="D75" s="258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9"/>
      <c r="AK75" s="236"/>
      <c r="AL75" s="250"/>
      <c r="AM75" s="251"/>
      <c r="AN75" s="251"/>
      <c r="AO75" s="251"/>
      <c r="AP75" s="251"/>
      <c r="AQ75" s="251"/>
      <c r="AR75" s="251"/>
      <c r="AS75" s="251"/>
      <c r="AT75" s="252"/>
      <c r="AU75" s="250"/>
      <c r="AV75" s="251"/>
      <c r="AW75" s="251"/>
      <c r="AX75" s="251"/>
      <c r="AY75" s="251"/>
      <c r="AZ75" s="251"/>
      <c r="BA75" s="251"/>
      <c r="BB75" s="251"/>
      <c r="BC75" s="252"/>
      <c r="BD75" s="271">
        <f t="shared" si="7"/>
        <v>1</v>
      </c>
      <c r="BE75" s="272">
        <f t="shared" si="6"/>
        <v>1.2</v>
      </c>
      <c r="BF75" s="272">
        <f t="shared" si="6"/>
        <v>1.2</v>
      </c>
      <c r="BG75" s="272">
        <f t="shared" si="6"/>
        <v>1</v>
      </c>
      <c r="BH75" s="272">
        <f t="shared" si="6"/>
        <v>0.83333333333333337</v>
      </c>
      <c r="BI75" s="272">
        <f t="shared" si="6"/>
        <v>0.83333333333333337</v>
      </c>
      <c r="BJ75" s="272">
        <f t="shared" si="6"/>
        <v>1</v>
      </c>
      <c r="BK75" s="272">
        <f t="shared" si="6"/>
        <v>1.2</v>
      </c>
      <c r="BL75" s="273">
        <f t="shared" si="6"/>
        <v>1.2</v>
      </c>
      <c r="BM75" s="250"/>
      <c r="BN75" s="251"/>
      <c r="BO75" s="251"/>
      <c r="BP75" s="251"/>
      <c r="BQ75" s="251"/>
      <c r="BR75" s="251"/>
      <c r="BS75" s="251"/>
      <c r="BT75" s="251"/>
      <c r="BU75" s="252"/>
      <c r="BV75" s="200"/>
      <c r="BW75" s="200"/>
      <c r="BX75" s="200"/>
      <c r="BY75" s="200"/>
      <c r="BZ75" s="200"/>
      <c r="CA75" s="200"/>
      <c r="CB75" s="200"/>
      <c r="CC75" s="200"/>
      <c r="CD75" s="200"/>
      <c r="CE75" s="263">
        <v>1</v>
      </c>
      <c r="CF75" s="263" t="str">
        <f t="shared" si="2"/>
        <v>???</v>
      </c>
      <c r="CG75" s="263">
        <v>2</v>
      </c>
      <c r="CH75" s="263" t="s">
        <v>86</v>
      </c>
      <c r="CI75" s="263">
        <v>3</v>
      </c>
      <c r="CJ75" s="263" t="str">
        <f t="shared" si="3"/>
        <v>???</v>
      </c>
    </row>
    <row r="76" spans="1:88">
      <c r="A76" s="257" t="s">
        <v>143</v>
      </c>
      <c r="B76" s="258"/>
      <c r="C76" s="258"/>
      <c r="D76" s="258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9"/>
      <c r="AK76" s="236"/>
      <c r="AL76" s="250"/>
      <c r="AM76" s="251"/>
      <c r="AN76" s="251"/>
      <c r="AO76" s="251"/>
      <c r="AP76" s="251"/>
      <c r="AQ76" s="251"/>
      <c r="AR76" s="251"/>
      <c r="AS76" s="251"/>
      <c r="AT76" s="252"/>
      <c r="AU76" s="250"/>
      <c r="AV76" s="251"/>
      <c r="AW76" s="251"/>
      <c r="AX76" s="251"/>
      <c r="AY76" s="251"/>
      <c r="AZ76" s="251"/>
      <c r="BA76" s="251"/>
      <c r="BB76" s="251"/>
      <c r="BC76" s="252"/>
      <c r="BD76" s="271">
        <f t="shared" si="7"/>
        <v>1</v>
      </c>
      <c r="BE76" s="272">
        <f t="shared" si="6"/>
        <v>1.2</v>
      </c>
      <c r="BF76" s="272">
        <f t="shared" si="6"/>
        <v>1.2</v>
      </c>
      <c r="BG76" s="272">
        <f t="shared" si="6"/>
        <v>1</v>
      </c>
      <c r="BH76" s="272">
        <f t="shared" si="6"/>
        <v>0.83333333333333337</v>
      </c>
      <c r="BI76" s="272">
        <f t="shared" si="6"/>
        <v>0.83333333333333337</v>
      </c>
      <c r="BJ76" s="272">
        <f t="shared" si="6"/>
        <v>1</v>
      </c>
      <c r="BK76" s="272">
        <f t="shared" si="6"/>
        <v>1.2</v>
      </c>
      <c r="BL76" s="273">
        <f t="shared" si="6"/>
        <v>1.2</v>
      </c>
      <c r="BM76" s="250"/>
      <c r="BN76" s="251"/>
      <c r="BO76" s="251"/>
      <c r="BP76" s="251"/>
      <c r="BQ76" s="251"/>
      <c r="BR76" s="251"/>
      <c r="BS76" s="251"/>
      <c r="BT76" s="251"/>
      <c r="BU76" s="252"/>
      <c r="BV76" s="200"/>
      <c r="BW76" s="200"/>
      <c r="BX76" s="200"/>
      <c r="BY76" s="200"/>
      <c r="BZ76" s="200"/>
      <c r="CA76" s="200"/>
      <c r="CB76" s="200"/>
      <c r="CC76" s="200"/>
      <c r="CD76" s="200"/>
      <c r="CE76" s="263">
        <v>1</v>
      </c>
      <c r="CF76" s="263" t="str">
        <f t="shared" si="2"/>
        <v>???</v>
      </c>
      <c r="CG76" s="263">
        <v>2</v>
      </c>
      <c r="CH76" s="263" t="s">
        <v>86</v>
      </c>
      <c r="CI76" s="263">
        <v>3</v>
      </c>
      <c r="CJ76" s="263" t="str">
        <f t="shared" si="3"/>
        <v>???</v>
      </c>
    </row>
    <row r="77" spans="1:88">
      <c r="A77" s="257" t="s">
        <v>144</v>
      </c>
      <c r="B77" s="258"/>
      <c r="C77" s="258"/>
      <c r="D77" s="258"/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9"/>
      <c r="AK77" s="236"/>
      <c r="AL77" s="250"/>
      <c r="AM77" s="251"/>
      <c r="AN77" s="251"/>
      <c r="AO77" s="251"/>
      <c r="AP77" s="251"/>
      <c r="AQ77" s="251"/>
      <c r="AR77" s="251"/>
      <c r="AS77" s="251"/>
      <c r="AT77" s="252"/>
      <c r="AU77" s="250"/>
      <c r="AV77" s="251"/>
      <c r="AW77" s="251"/>
      <c r="AX77" s="251"/>
      <c r="AY77" s="251"/>
      <c r="AZ77" s="251"/>
      <c r="BA77" s="251"/>
      <c r="BB77" s="251"/>
      <c r="BC77" s="252"/>
      <c r="BD77" s="271">
        <f t="shared" si="7"/>
        <v>1</v>
      </c>
      <c r="BE77" s="272">
        <f t="shared" si="6"/>
        <v>1.2</v>
      </c>
      <c r="BF77" s="272">
        <f t="shared" si="6"/>
        <v>1.2</v>
      </c>
      <c r="BG77" s="272">
        <f t="shared" si="6"/>
        <v>1</v>
      </c>
      <c r="BH77" s="272">
        <f t="shared" si="6"/>
        <v>0.83333333333333337</v>
      </c>
      <c r="BI77" s="272">
        <f t="shared" si="6"/>
        <v>0.83333333333333337</v>
      </c>
      <c r="BJ77" s="272">
        <f t="shared" si="6"/>
        <v>1</v>
      </c>
      <c r="BK77" s="272">
        <f t="shared" si="6"/>
        <v>1.2</v>
      </c>
      <c r="BL77" s="273">
        <f t="shared" si="6"/>
        <v>1.2</v>
      </c>
      <c r="BM77" s="250"/>
      <c r="BN77" s="251"/>
      <c r="BO77" s="251"/>
      <c r="BP77" s="251"/>
      <c r="BQ77" s="251"/>
      <c r="BR77" s="251"/>
      <c r="BS77" s="251"/>
      <c r="BT77" s="251"/>
      <c r="BU77" s="252"/>
      <c r="BV77" s="200"/>
      <c r="BW77" s="200"/>
      <c r="BX77" s="200"/>
      <c r="BY77" s="200"/>
      <c r="BZ77" s="200"/>
      <c r="CA77" s="200"/>
      <c r="CB77" s="200"/>
      <c r="CC77" s="200"/>
      <c r="CD77" s="200"/>
      <c r="CE77" s="263">
        <v>1</v>
      </c>
      <c r="CF77" s="263" t="str">
        <f t="shared" si="2"/>
        <v>???</v>
      </c>
      <c r="CG77" s="263">
        <v>2</v>
      </c>
      <c r="CH77" s="263" t="s">
        <v>86</v>
      </c>
      <c r="CI77" s="263">
        <v>3</v>
      </c>
      <c r="CJ77" s="263" t="str">
        <f t="shared" si="3"/>
        <v>???</v>
      </c>
    </row>
    <row r="78" spans="1:88">
      <c r="A78" s="260" t="s">
        <v>145</v>
      </c>
      <c r="B78" s="261"/>
      <c r="C78" s="261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A78" s="261"/>
      <c r="AB78" s="261"/>
      <c r="AC78" s="261"/>
      <c r="AD78" s="261"/>
      <c r="AE78" s="261"/>
      <c r="AF78" s="261"/>
      <c r="AG78" s="261"/>
      <c r="AH78" s="261"/>
      <c r="AI78" s="261"/>
      <c r="AJ78" s="262"/>
      <c r="AK78" s="237"/>
      <c r="AL78" s="253"/>
      <c r="AM78" s="254"/>
      <c r="AN78" s="254"/>
      <c r="AO78" s="254"/>
      <c r="AP78" s="254"/>
      <c r="AQ78" s="254"/>
      <c r="AR78" s="254"/>
      <c r="AS78" s="254"/>
      <c r="AT78" s="255"/>
      <c r="AU78" s="253"/>
      <c r="AV78" s="254"/>
      <c r="AW78" s="254"/>
      <c r="AX78" s="254"/>
      <c r="AY78" s="254"/>
      <c r="AZ78" s="254"/>
      <c r="BA78" s="254"/>
      <c r="BB78" s="254"/>
      <c r="BC78" s="255"/>
      <c r="BD78" s="274">
        <f t="shared" si="7"/>
        <v>1</v>
      </c>
      <c r="BE78" s="275">
        <f t="shared" si="6"/>
        <v>1.2</v>
      </c>
      <c r="BF78" s="275">
        <f t="shared" si="6"/>
        <v>1.2</v>
      </c>
      <c r="BG78" s="275">
        <f t="shared" si="6"/>
        <v>1</v>
      </c>
      <c r="BH78" s="275">
        <f t="shared" si="6"/>
        <v>0.83333333333333337</v>
      </c>
      <c r="BI78" s="275">
        <f t="shared" si="6"/>
        <v>0.83333333333333337</v>
      </c>
      <c r="BJ78" s="275">
        <f t="shared" si="6"/>
        <v>1</v>
      </c>
      <c r="BK78" s="275">
        <f t="shared" si="6"/>
        <v>1.2</v>
      </c>
      <c r="BL78" s="276">
        <f t="shared" si="6"/>
        <v>1.2</v>
      </c>
      <c r="BM78" s="253"/>
      <c r="BN78" s="254"/>
      <c r="BO78" s="254"/>
      <c r="BP78" s="254"/>
      <c r="BQ78" s="254"/>
      <c r="BR78" s="254"/>
      <c r="BS78" s="254"/>
      <c r="BT78" s="254"/>
      <c r="BU78" s="255"/>
      <c r="BV78" s="200"/>
      <c r="BW78" s="200"/>
      <c r="BX78" s="200"/>
      <c r="BY78" s="200"/>
      <c r="BZ78" s="200"/>
      <c r="CA78" s="200"/>
      <c r="CB78" s="200"/>
      <c r="CC78" s="200"/>
      <c r="CD78" s="200"/>
      <c r="CE78" s="263">
        <v>1</v>
      </c>
      <c r="CF78" s="263" t="str">
        <f t="shared" si="2"/>
        <v>???</v>
      </c>
      <c r="CG78" s="263">
        <v>2</v>
      </c>
      <c r="CH78" s="263" t="s">
        <v>86</v>
      </c>
      <c r="CI78" s="263">
        <v>3</v>
      </c>
      <c r="CJ78" s="263" t="str">
        <f t="shared" si="3"/>
        <v>???</v>
      </c>
    </row>
    <row r="79" spans="1:88" s="20" customFormat="1">
      <c r="A79" s="214" t="s">
        <v>146</v>
      </c>
      <c r="B79" s="215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6"/>
      <c r="AK79" s="217"/>
      <c r="AL79" s="220" t="s">
        <v>79</v>
      </c>
      <c r="AM79" s="221"/>
      <c r="AN79" s="221"/>
      <c r="AO79" s="221"/>
      <c r="AP79" s="221"/>
      <c r="AQ79" s="221"/>
      <c r="AR79" s="221"/>
      <c r="AS79" s="221"/>
      <c r="AT79" s="222"/>
      <c r="AU79" s="220" t="s">
        <v>79</v>
      </c>
      <c r="AV79" s="221"/>
      <c r="AW79" s="221"/>
      <c r="AX79" s="221"/>
      <c r="AY79" s="221"/>
      <c r="AZ79" s="221"/>
      <c r="BA79" s="221"/>
      <c r="BB79" s="221"/>
      <c r="BC79" s="222"/>
      <c r="BD79" s="220" t="s">
        <v>79</v>
      </c>
      <c r="BE79" s="221"/>
      <c r="BF79" s="221"/>
      <c r="BG79" s="221"/>
      <c r="BH79" s="221"/>
      <c r="BI79" s="221"/>
      <c r="BJ79" s="221"/>
      <c r="BK79" s="221"/>
      <c r="BL79" s="222"/>
      <c r="BM79" s="220" t="s">
        <v>79</v>
      </c>
      <c r="BN79" s="221"/>
      <c r="BO79" s="221"/>
      <c r="BP79" s="221"/>
      <c r="BQ79" s="221"/>
      <c r="BR79" s="221"/>
      <c r="BS79" s="221"/>
      <c r="BT79" s="221"/>
      <c r="BU79" s="222"/>
      <c r="BV79" s="213">
        <v>2</v>
      </c>
      <c r="BW79" s="213"/>
      <c r="BX79" s="213"/>
      <c r="BY79" s="213"/>
      <c r="BZ79" s="213"/>
      <c r="CA79" s="213"/>
      <c r="CB79" s="213"/>
      <c r="CC79" s="213"/>
      <c r="CD79" s="213">
        <v>2</v>
      </c>
      <c r="CE79" s="278" t="s">
        <v>79</v>
      </c>
      <c r="CF79" s="278" t="s">
        <v>79</v>
      </c>
      <c r="CG79" s="278" t="s">
        <v>79</v>
      </c>
      <c r="CH79" s="278" t="s">
        <v>79</v>
      </c>
      <c r="CI79" s="278" t="s">
        <v>79</v>
      </c>
      <c r="CJ79" s="278" t="s">
        <v>79</v>
      </c>
    </row>
    <row r="80" spans="1:88" s="20" customFormat="1">
      <c r="A80" s="205" t="s">
        <v>147</v>
      </c>
      <c r="B80" s="206"/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7"/>
      <c r="AK80" s="218"/>
      <c r="AL80" s="223"/>
      <c r="AM80" s="224"/>
      <c r="AN80" s="224"/>
      <c r="AO80" s="224"/>
      <c r="AP80" s="224"/>
      <c r="AQ80" s="224"/>
      <c r="AR80" s="224"/>
      <c r="AS80" s="224"/>
      <c r="AT80" s="225"/>
      <c r="AU80" s="223"/>
      <c r="AV80" s="224"/>
      <c r="AW80" s="224"/>
      <c r="AX80" s="224"/>
      <c r="AY80" s="224"/>
      <c r="AZ80" s="224"/>
      <c r="BA80" s="224"/>
      <c r="BB80" s="224"/>
      <c r="BC80" s="225"/>
      <c r="BD80" s="223"/>
      <c r="BE80" s="224"/>
      <c r="BF80" s="224"/>
      <c r="BG80" s="224"/>
      <c r="BH80" s="224"/>
      <c r="BI80" s="224"/>
      <c r="BJ80" s="224"/>
      <c r="BK80" s="224"/>
      <c r="BL80" s="225"/>
      <c r="BM80" s="223"/>
      <c r="BN80" s="224"/>
      <c r="BO80" s="224"/>
      <c r="BP80" s="224"/>
      <c r="BQ80" s="224"/>
      <c r="BR80" s="224"/>
      <c r="BS80" s="224"/>
      <c r="BT80" s="224"/>
      <c r="BU80" s="225"/>
      <c r="BV80" s="213"/>
      <c r="BW80" s="213"/>
      <c r="BX80" s="213"/>
      <c r="BY80" s="213"/>
      <c r="BZ80" s="213"/>
      <c r="CA80" s="213"/>
      <c r="CB80" s="213"/>
      <c r="CC80" s="213"/>
      <c r="CD80" s="213"/>
      <c r="CE80" s="278"/>
      <c r="CF80" s="278"/>
      <c r="CG80" s="278"/>
      <c r="CH80" s="278"/>
      <c r="CI80" s="278"/>
      <c r="CJ80" s="278"/>
    </row>
    <row r="81" spans="1:89" s="20" customFormat="1">
      <c r="A81" s="205" t="s">
        <v>148</v>
      </c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7"/>
      <c r="AK81" s="218"/>
      <c r="AL81" s="223"/>
      <c r="AM81" s="224"/>
      <c r="AN81" s="224"/>
      <c r="AO81" s="224"/>
      <c r="AP81" s="224"/>
      <c r="AQ81" s="224"/>
      <c r="AR81" s="224"/>
      <c r="AS81" s="224"/>
      <c r="AT81" s="225"/>
      <c r="AU81" s="223"/>
      <c r="AV81" s="224"/>
      <c r="AW81" s="224"/>
      <c r="AX81" s="224"/>
      <c r="AY81" s="224"/>
      <c r="AZ81" s="224"/>
      <c r="BA81" s="224"/>
      <c r="BB81" s="224"/>
      <c r="BC81" s="225"/>
      <c r="BD81" s="223"/>
      <c r="BE81" s="224"/>
      <c r="BF81" s="224"/>
      <c r="BG81" s="224"/>
      <c r="BH81" s="224"/>
      <c r="BI81" s="224"/>
      <c r="BJ81" s="224"/>
      <c r="BK81" s="224"/>
      <c r="BL81" s="225"/>
      <c r="BM81" s="223"/>
      <c r="BN81" s="224"/>
      <c r="BO81" s="224"/>
      <c r="BP81" s="224"/>
      <c r="BQ81" s="224"/>
      <c r="BR81" s="224"/>
      <c r="BS81" s="224"/>
      <c r="BT81" s="224"/>
      <c r="BU81" s="225"/>
      <c r="BV81" s="213"/>
      <c r="BW81" s="213"/>
      <c r="BX81" s="213"/>
      <c r="BY81" s="213"/>
      <c r="BZ81" s="213"/>
      <c r="CA81" s="213"/>
      <c r="CB81" s="213"/>
      <c r="CC81" s="213"/>
      <c r="CD81" s="213"/>
      <c r="CE81" s="278"/>
      <c r="CF81" s="278"/>
      <c r="CG81" s="278"/>
      <c r="CH81" s="278"/>
      <c r="CI81" s="278"/>
      <c r="CJ81" s="278"/>
    </row>
    <row r="82" spans="1:89" s="20" customFormat="1">
      <c r="A82" s="208" t="s">
        <v>149</v>
      </c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10"/>
      <c r="AK82" s="219"/>
      <c r="AL82" s="226"/>
      <c r="AM82" s="227"/>
      <c r="AN82" s="227"/>
      <c r="AO82" s="227"/>
      <c r="AP82" s="227"/>
      <c r="AQ82" s="227"/>
      <c r="AR82" s="227"/>
      <c r="AS82" s="227"/>
      <c r="AT82" s="228"/>
      <c r="AU82" s="226"/>
      <c r="AV82" s="227"/>
      <c r="AW82" s="227"/>
      <c r="AX82" s="227"/>
      <c r="AY82" s="227"/>
      <c r="AZ82" s="227"/>
      <c r="BA82" s="227"/>
      <c r="BB82" s="227"/>
      <c r="BC82" s="228"/>
      <c r="BD82" s="226"/>
      <c r="BE82" s="227"/>
      <c r="BF82" s="227"/>
      <c r="BG82" s="227"/>
      <c r="BH82" s="227"/>
      <c r="BI82" s="227"/>
      <c r="BJ82" s="227"/>
      <c r="BK82" s="227"/>
      <c r="BL82" s="228"/>
      <c r="BM82" s="226"/>
      <c r="BN82" s="227"/>
      <c r="BO82" s="227"/>
      <c r="BP82" s="227"/>
      <c r="BQ82" s="227"/>
      <c r="BR82" s="227"/>
      <c r="BS82" s="227"/>
      <c r="BT82" s="227"/>
      <c r="BU82" s="228"/>
      <c r="BV82" s="213"/>
      <c r="BW82" s="213"/>
      <c r="BX82" s="213"/>
      <c r="BY82" s="213"/>
      <c r="BZ82" s="213"/>
      <c r="CA82" s="213"/>
      <c r="CB82" s="213"/>
      <c r="CC82" s="213"/>
      <c r="CD82" s="213"/>
      <c r="CE82" s="278"/>
      <c r="CF82" s="278"/>
      <c r="CG82" s="278"/>
      <c r="CH82" s="278"/>
      <c r="CI82" s="278"/>
      <c r="CJ82" s="278"/>
    </row>
    <row r="83" spans="1:89" s="20" customFormat="1">
      <c r="A83" s="303" t="s">
        <v>83</v>
      </c>
      <c r="B83" s="303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2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33"/>
      <c r="CE83" s="278"/>
      <c r="CF83" s="278"/>
      <c r="CG83" s="278"/>
      <c r="CH83" s="278"/>
      <c r="CI83" s="278"/>
      <c r="CJ83" s="278"/>
    </row>
    <row r="84" spans="1:89">
      <c r="A84" s="232" t="s">
        <v>150</v>
      </c>
      <c r="B84" s="233"/>
      <c r="C84" s="233"/>
      <c r="D84" s="233"/>
      <c r="E84" s="233"/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34"/>
      <c r="AK84" s="235" t="s">
        <v>65</v>
      </c>
      <c r="AL84" s="247">
        <v>0</v>
      </c>
      <c r="AM84" s="248"/>
      <c r="AN84" s="248"/>
      <c r="AO84" s="248"/>
      <c r="AP84" s="248"/>
      <c r="AQ84" s="248"/>
      <c r="AR84" s="248"/>
      <c r="AS84" s="248"/>
      <c r="AT84" s="249"/>
      <c r="AU84" s="247">
        <v>0</v>
      </c>
      <c r="AV84" s="248"/>
      <c r="AW84" s="248"/>
      <c r="AX84" s="248"/>
      <c r="AY84" s="248"/>
      <c r="AZ84" s="248"/>
      <c r="BA84" s="248"/>
      <c r="BB84" s="248"/>
      <c r="BC84" s="249"/>
      <c r="BD84" s="268">
        <f>IF(AU84="-","-",IF(AL84=AU84,1,IF(AL84=0,120%,AU84/AL84)))</f>
        <v>1</v>
      </c>
      <c r="BE84" s="269">
        <f t="shared" ref="BE84:BL95" si="8">IF(BD84="-","-",IF(BC84=BD84,1,IF(BC84=0,120%,BD84/BC84)))</f>
        <v>1.2</v>
      </c>
      <c r="BF84" s="269">
        <f t="shared" si="8"/>
        <v>1.2</v>
      </c>
      <c r="BG84" s="269">
        <f t="shared" si="8"/>
        <v>1</v>
      </c>
      <c r="BH84" s="269">
        <f t="shared" si="8"/>
        <v>0.83333333333333337</v>
      </c>
      <c r="BI84" s="269">
        <f t="shared" si="8"/>
        <v>0.83333333333333337</v>
      </c>
      <c r="BJ84" s="269">
        <f t="shared" si="8"/>
        <v>1</v>
      </c>
      <c r="BK84" s="269">
        <f t="shared" si="8"/>
        <v>1.2</v>
      </c>
      <c r="BL84" s="270">
        <f t="shared" si="8"/>
        <v>1.2</v>
      </c>
      <c r="BM84" s="247" t="s">
        <v>140</v>
      </c>
      <c r="BN84" s="248"/>
      <c r="BO84" s="248"/>
      <c r="BP84" s="248"/>
      <c r="BQ84" s="248"/>
      <c r="BR84" s="248"/>
      <c r="BS84" s="248"/>
      <c r="BT84" s="248"/>
      <c r="BU84" s="249"/>
      <c r="BV84" s="256">
        <v>2</v>
      </c>
      <c r="BW84" s="256"/>
      <c r="BX84" s="256"/>
      <c r="BY84" s="256"/>
      <c r="BZ84" s="256"/>
      <c r="CA84" s="256"/>
      <c r="CB84" s="256"/>
      <c r="CC84" s="256"/>
      <c r="CD84" s="256">
        <v>2</v>
      </c>
      <c r="CE84" s="263">
        <v>1</v>
      </c>
      <c r="CF84" s="263" t="str">
        <f>IF(BM84="прямая","гр.5&gt;120%",IF(BM84="обратная","гр.5&lt;80%","???"))</f>
        <v>гр.5&lt;80%</v>
      </c>
      <c r="CG84" s="263">
        <v>2</v>
      </c>
      <c r="CH84" s="263" t="s">
        <v>86</v>
      </c>
      <c r="CI84" s="263">
        <v>3</v>
      </c>
      <c r="CJ84" s="263" t="str">
        <f>IF(BM84="прямая","гр.5&lt;80%",IF(BM84="обратная","гр.5&gt;120%","???"))</f>
        <v>гр.5&gt;120%</v>
      </c>
    </row>
    <row r="85" spans="1:89">
      <c r="A85" s="257" t="s">
        <v>151</v>
      </c>
      <c r="B85" s="258"/>
      <c r="C85" s="258"/>
      <c r="D85" s="258"/>
      <c r="E85" s="258"/>
      <c r="F85" s="258"/>
      <c r="G85" s="258"/>
      <c r="H85" s="258"/>
      <c r="I85" s="258"/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9"/>
      <c r="AK85" s="236"/>
      <c r="AL85" s="250"/>
      <c r="AM85" s="251"/>
      <c r="AN85" s="251"/>
      <c r="AO85" s="251"/>
      <c r="AP85" s="251"/>
      <c r="AQ85" s="251"/>
      <c r="AR85" s="251"/>
      <c r="AS85" s="251"/>
      <c r="AT85" s="252"/>
      <c r="AU85" s="250"/>
      <c r="AV85" s="251"/>
      <c r="AW85" s="251"/>
      <c r="AX85" s="251"/>
      <c r="AY85" s="251"/>
      <c r="AZ85" s="251"/>
      <c r="BA85" s="251"/>
      <c r="BB85" s="251"/>
      <c r="BC85" s="252"/>
      <c r="BD85" s="271">
        <f>IF(BC85="-","-",IF(BB85=BC85,1,IF(BB85=0,120%,BC85/BB85)))</f>
        <v>1</v>
      </c>
      <c r="BE85" s="272">
        <f t="shared" si="8"/>
        <v>1.2</v>
      </c>
      <c r="BF85" s="272">
        <f t="shared" si="8"/>
        <v>1.2</v>
      </c>
      <c r="BG85" s="272">
        <f t="shared" si="8"/>
        <v>1</v>
      </c>
      <c r="BH85" s="272">
        <f t="shared" si="8"/>
        <v>0.83333333333333337</v>
      </c>
      <c r="BI85" s="272">
        <f t="shared" si="8"/>
        <v>0.83333333333333337</v>
      </c>
      <c r="BJ85" s="272">
        <f t="shared" si="8"/>
        <v>1</v>
      </c>
      <c r="BK85" s="272">
        <f t="shared" si="8"/>
        <v>1.2</v>
      </c>
      <c r="BL85" s="273">
        <f t="shared" si="8"/>
        <v>1.2</v>
      </c>
      <c r="BM85" s="250"/>
      <c r="BN85" s="251"/>
      <c r="BO85" s="251"/>
      <c r="BP85" s="251"/>
      <c r="BQ85" s="251"/>
      <c r="BR85" s="251"/>
      <c r="BS85" s="251"/>
      <c r="BT85" s="251"/>
      <c r="BU85" s="252"/>
      <c r="BV85" s="256"/>
      <c r="BW85" s="256"/>
      <c r="BX85" s="256"/>
      <c r="BY85" s="256"/>
      <c r="BZ85" s="256"/>
      <c r="CA85" s="256"/>
      <c r="CB85" s="256"/>
      <c r="CC85" s="256"/>
      <c r="CD85" s="256"/>
      <c r="CE85" s="263">
        <v>1</v>
      </c>
      <c r="CF85" s="263" t="str">
        <f>IF($G85="прямая","гр.5&gt;120%",IF($G85="обратная","гр.5&lt;80%","???"))</f>
        <v>???</v>
      </c>
      <c r="CG85" s="263">
        <v>2</v>
      </c>
      <c r="CH85" s="263" t="s">
        <v>86</v>
      </c>
      <c r="CI85" s="263">
        <v>3</v>
      </c>
      <c r="CJ85" s="263" t="str">
        <f t="shared" ref="CJ85:CJ95" si="9">IF($G85="прямая","гр.5&lt;80%",IF($G85="обратная","гр.5&gt;120%","???"))</f>
        <v>???</v>
      </c>
    </row>
    <row r="86" spans="1:89">
      <c r="A86" s="257" t="s">
        <v>152</v>
      </c>
      <c r="B86" s="258"/>
      <c r="C86" s="258"/>
      <c r="D86" s="258"/>
      <c r="E86" s="258"/>
      <c r="F86" s="258"/>
      <c r="G86" s="258"/>
      <c r="H86" s="258"/>
      <c r="I86" s="258"/>
      <c r="J86" s="258"/>
      <c r="K86" s="258"/>
      <c r="L86" s="258"/>
      <c r="M86" s="258"/>
      <c r="N86" s="258"/>
      <c r="O86" s="258"/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258"/>
      <c r="AH86" s="258"/>
      <c r="AI86" s="258"/>
      <c r="AJ86" s="259"/>
      <c r="AK86" s="236"/>
      <c r="AL86" s="250"/>
      <c r="AM86" s="251"/>
      <c r="AN86" s="251"/>
      <c r="AO86" s="251"/>
      <c r="AP86" s="251"/>
      <c r="AQ86" s="251"/>
      <c r="AR86" s="251"/>
      <c r="AS86" s="251"/>
      <c r="AT86" s="252"/>
      <c r="AU86" s="250"/>
      <c r="AV86" s="251"/>
      <c r="AW86" s="251"/>
      <c r="AX86" s="251"/>
      <c r="AY86" s="251"/>
      <c r="AZ86" s="251"/>
      <c r="BA86" s="251"/>
      <c r="BB86" s="251"/>
      <c r="BC86" s="252"/>
      <c r="BD86" s="271">
        <f>IF(BC86="-","-",IF(BB86=BC86,1,IF(BB86=0,120%,BC86/BB86)))</f>
        <v>1</v>
      </c>
      <c r="BE86" s="272">
        <f t="shared" si="8"/>
        <v>1.2</v>
      </c>
      <c r="BF86" s="272">
        <f t="shared" si="8"/>
        <v>1.2</v>
      </c>
      <c r="BG86" s="272">
        <f t="shared" si="8"/>
        <v>1</v>
      </c>
      <c r="BH86" s="272">
        <f t="shared" si="8"/>
        <v>0.83333333333333337</v>
      </c>
      <c r="BI86" s="272">
        <f t="shared" si="8"/>
        <v>0.83333333333333337</v>
      </c>
      <c r="BJ86" s="272">
        <f t="shared" si="8"/>
        <v>1</v>
      </c>
      <c r="BK86" s="272">
        <f t="shared" si="8"/>
        <v>1.2</v>
      </c>
      <c r="BL86" s="273">
        <f t="shared" si="8"/>
        <v>1.2</v>
      </c>
      <c r="BM86" s="250"/>
      <c r="BN86" s="251"/>
      <c r="BO86" s="251"/>
      <c r="BP86" s="251"/>
      <c r="BQ86" s="251"/>
      <c r="BR86" s="251"/>
      <c r="BS86" s="251"/>
      <c r="BT86" s="251"/>
      <c r="BU86" s="252"/>
      <c r="BV86" s="256"/>
      <c r="BW86" s="256"/>
      <c r="BX86" s="256"/>
      <c r="BY86" s="256"/>
      <c r="BZ86" s="256"/>
      <c r="CA86" s="256"/>
      <c r="CB86" s="256"/>
      <c r="CC86" s="256"/>
      <c r="CD86" s="256"/>
      <c r="CE86" s="263">
        <v>1</v>
      </c>
      <c r="CF86" s="263" t="str">
        <f>IF($G86="прямая","гр.5&gt;120%",IF($G86="обратная","гр.5&lt;80%","???"))</f>
        <v>???</v>
      </c>
      <c r="CG86" s="263">
        <v>2</v>
      </c>
      <c r="CH86" s="263" t="s">
        <v>86</v>
      </c>
      <c r="CI86" s="263">
        <v>3</v>
      </c>
      <c r="CJ86" s="263" t="str">
        <f t="shared" si="9"/>
        <v>???</v>
      </c>
    </row>
    <row r="87" spans="1:89">
      <c r="A87" s="257" t="s">
        <v>153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9"/>
      <c r="AK87" s="236"/>
      <c r="AL87" s="250"/>
      <c r="AM87" s="251"/>
      <c r="AN87" s="251"/>
      <c r="AO87" s="251"/>
      <c r="AP87" s="251"/>
      <c r="AQ87" s="251"/>
      <c r="AR87" s="251"/>
      <c r="AS87" s="251"/>
      <c r="AT87" s="252"/>
      <c r="AU87" s="250"/>
      <c r="AV87" s="251"/>
      <c r="AW87" s="251"/>
      <c r="AX87" s="251"/>
      <c r="AY87" s="251"/>
      <c r="AZ87" s="251"/>
      <c r="BA87" s="251"/>
      <c r="BB87" s="251"/>
      <c r="BC87" s="252"/>
      <c r="BD87" s="271">
        <f>IF(BC87="-","-",IF(BB87=BC87,1,IF(BB87=0,120%,BC87/BB87)))</f>
        <v>1</v>
      </c>
      <c r="BE87" s="272">
        <f t="shared" si="8"/>
        <v>1.2</v>
      </c>
      <c r="BF87" s="272">
        <f t="shared" si="8"/>
        <v>1.2</v>
      </c>
      <c r="BG87" s="272">
        <f t="shared" si="8"/>
        <v>1</v>
      </c>
      <c r="BH87" s="272">
        <f t="shared" si="8"/>
        <v>0.83333333333333337</v>
      </c>
      <c r="BI87" s="272">
        <f t="shared" si="8"/>
        <v>0.83333333333333337</v>
      </c>
      <c r="BJ87" s="272">
        <f t="shared" si="8"/>
        <v>1</v>
      </c>
      <c r="BK87" s="272">
        <f t="shared" si="8"/>
        <v>1.2</v>
      </c>
      <c r="BL87" s="273">
        <f t="shared" si="8"/>
        <v>1.2</v>
      </c>
      <c r="BM87" s="250"/>
      <c r="BN87" s="251"/>
      <c r="BO87" s="251"/>
      <c r="BP87" s="251"/>
      <c r="BQ87" s="251"/>
      <c r="BR87" s="251"/>
      <c r="BS87" s="251"/>
      <c r="BT87" s="251"/>
      <c r="BU87" s="252"/>
      <c r="BV87" s="256"/>
      <c r="BW87" s="256"/>
      <c r="BX87" s="256"/>
      <c r="BY87" s="256"/>
      <c r="BZ87" s="256"/>
      <c r="CA87" s="256"/>
      <c r="CB87" s="256"/>
      <c r="CC87" s="256"/>
      <c r="CD87" s="256"/>
      <c r="CE87" s="263">
        <v>1</v>
      </c>
      <c r="CF87" s="263" t="str">
        <f>IF($G87="прямая","гр.5&gt;120%",IF($G87="обратная","гр.5&lt;80%","???"))</f>
        <v>???</v>
      </c>
      <c r="CG87" s="263">
        <v>2</v>
      </c>
      <c r="CH87" s="263" t="s">
        <v>86</v>
      </c>
      <c r="CI87" s="263">
        <v>3</v>
      </c>
      <c r="CJ87" s="263" t="str">
        <f t="shared" si="9"/>
        <v>???</v>
      </c>
    </row>
    <row r="88" spans="1:89">
      <c r="A88" s="260" t="s">
        <v>145</v>
      </c>
      <c r="B88" s="261"/>
      <c r="C88" s="261"/>
      <c r="D88" s="261"/>
      <c r="E88" s="261"/>
      <c r="F88" s="261"/>
      <c r="G88" s="261"/>
      <c r="H88" s="261"/>
      <c r="I88" s="261"/>
      <c r="J88" s="261"/>
      <c r="K88" s="261"/>
      <c r="L88" s="261"/>
      <c r="M88" s="261"/>
      <c r="N88" s="261"/>
      <c r="O88" s="261"/>
      <c r="P88" s="261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A88" s="261"/>
      <c r="AB88" s="261"/>
      <c r="AC88" s="261"/>
      <c r="AD88" s="261"/>
      <c r="AE88" s="261"/>
      <c r="AF88" s="261"/>
      <c r="AG88" s="261"/>
      <c r="AH88" s="261"/>
      <c r="AI88" s="261"/>
      <c r="AJ88" s="262"/>
      <c r="AK88" s="237"/>
      <c r="AL88" s="253"/>
      <c r="AM88" s="254"/>
      <c r="AN88" s="254"/>
      <c r="AO88" s="254"/>
      <c r="AP88" s="254"/>
      <c r="AQ88" s="254"/>
      <c r="AR88" s="254"/>
      <c r="AS88" s="254"/>
      <c r="AT88" s="255"/>
      <c r="AU88" s="253"/>
      <c r="AV88" s="254"/>
      <c r="AW88" s="254"/>
      <c r="AX88" s="254"/>
      <c r="AY88" s="254"/>
      <c r="AZ88" s="254"/>
      <c r="BA88" s="254"/>
      <c r="BB88" s="254"/>
      <c r="BC88" s="255"/>
      <c r="BD88" s="274">
        <f>IF(BC88="-","-",IF(BB88=BC88,1,IF(BB88=0,120%,BC88/BB88)))</f>
        <v>1</v>
      </c>
      <c r="BE88" s="275">
        <f t="shared" si="8"/>
        <v>1.2</v>
      </c>
      <c r="BF88" s="275">
        <f t="shared" si="8"/>
        <v>1.2</v>
      </c>
      <c r="BG88" s="275">
        <f t="shared" si="8"/>
        <v>1</v>
      </c>
      <c r="BH88" s="275">
        <f t="shared" si="8"/>
        <v>0.83333333333333337</v>
      </c>
      <c r="BI88" s="275">
        <f t="shared" si="8"/>
        <v>0.83333333333333337</v>
      </c>
      <c r="BJ88" s="275">
        <f t="shared" si="8"/>
        <v>1</v>
      </c>
      <c r="BK88" s="275">
        <f t="shared" si="8"/>
        <v>1.2</v>
      </c>
      <c r="BL88" s="276">
        <f t="shared" si="8"/>
        <v>1.2</v>
      </c>
      <c r="BM88" s="253"/>
      <c r="BN88" s="254"/>
      <c r="BO88" s="254"/>
      <c r="BP88" s="254"/>
      <c r="BQ88" s="254"/>
      <c r="BR88" s="254"/>
      <c r="BS88" s="254"/>
      <c r="BT88" s="254"/>
      <c r="BU88" s="255"/>
      <c r="BV88" s="256"/>
      <c r="BW88" s="256"/>
      <c r="BX88" s="256"/>
      <c r="BY88" s="256"/>
      <c r="BZ88" s="256"/>
      <c r="CA88" s="256"/>
      <c r="CB88" s="256"/>
      <c r="CC88" s="256"/>
      <c r="CD88" s="256"/>
      <c r="CE88" s="263">
        <v>1</v>
      </c>
      <c r="CF88" s="263" t="str">
        <f>IF($G88="прямая","гр.5&gt;120%",IF($G88="обратная","гр.5&lt;80%","???"))</f>
        <v>???</v>
      </c>
      <c r="CG88" s="263">
        <v>2</v>
      </c>
      <c r="CH88" s="263" t="s">
        <v>86</v>
      </c>
      <c r="CI88" s="263">
        <v>3</v>
      </c>
      <c r="CJ88" s="263" t="str">
        <f t="shared" si="9"/>
        <v>???</v>
      </c>
    </row>
    <row r="89" spans="1:89">
      <c r="A89" s="232" t="s">
        <v>154</v>
      </c>
      <c r="B89" s="233"/>
      <c r="C89" s="233"/>
      <c r="D89" s="233"/>
      <c r="E89" s="233"/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  <c r="AB89" s="233"/>
      <c r="AC89" s="233"/>
      <c r="AD89" s="233"/>
      <c r="AE89" s="233"/>
      <c r="AF89" s="233"/>
      <c r="AG89" s="233"/>
      <c r="AH89" s="233"/>
      <c r="AI89" s="233"/>
      <c r="AJ89" s="234"/>
      <c r="AK89" s="235" t="s">
        <v>65</v>
      </c>
      <c r="AL89" s="247">
        <v>0</v>
      </c>
      <c r="AM89" s="248"/>
      <c r="AN89" s="248"/>
      <c r="AO89" s="248"/>
      <c r="AP89" s="248"/>
      <c r="AQ89" s="248"/>
      <c r="AR89" s="248"/>
      <c r="AS89" s="248"/>
      <c r="AT89" s="249"/>
      <c r="AU89" s="247">
        <v>0</v>
      </c>
      <c r="AV89" s="248"/>
      <c r="AW89" s="248"/>
      <c r="AX89" s="248"/>
      <c r="AY89" s="248"/>
      <c r="AZ89" s="248"/>
      <c r="BA89" s="248"/>
      <c r="BB89" s="248"/>
      <c r="BC89" s="249"/>
      <c r="BD89" s="279">
        <f>IF(AU89="-","-",IF(AL89=AU89,1,IF(AL89=0,120%,AU89/AL89)))</f>
        <v>1</v>
      </c>
      <c r="BE89" s="269">
        <f t="shared" si="8"/>
        <v>1.2</v>
      </c>
      <c r="BF89" s="269">
        <f t="shared" si="8"/>
        <v>1.2</v>
      </c>
      <c r="BG89" s="269">
        <f t="shared" si="8"/>
        <v>1</v>
      </c>
      <c r="BH89" s="269">
        <f t="shared" si="8"/>
        <v>0.83333333333333337</v>
      </c>
      <c r="BI89" s="269">
        <f t="shared" si="8"/>
        <v>0.83333333333333337</v>
      </c>
      <c r="BJ89" s="269">
        <f t="shared" si="8"/>
        <v>1</v>
      </c>
      <c r="BK89" s="269">
        <f t="shared" si="8"/>
        <v>1.2</v>
      </c>
      <c r="BL89" s="270">
        <f t="shared" si="8"/>
        <v>1.2</v>
      </c>
      <c r="BM89" s="247" t="s">
        <v>140</v>
      </c>
      <c r="BN89" s="248"/>
      <c r="BO89" s="248"/>
      <c r="BP89" s="248"/>
      <c r="BQ89" s="248"/>
      <c r="BR89" s="248"/>
      <c r="BS89" s="248"/>
      <c r="BT89" s="248"/>
      <c r="BU89" s="249"/>
      <c r="BV89" s="256">
        <v>2</v>
      </c>
      <c r="BW89" s="256"/>
      <c r="BX89" s="256"/>
      <c r="BY89" s="256"/>
      <c r="BZ89" s="256"/>
      <c r="CA89" s="256"/>
      <c r="CB89" s="256"/>
      <c r="CC89" s="256"/>
      <c r="CD89" s="256">
        <v>2</v>
      </c>
      <c r="CE89" s="263">
        <v>1</v>
      </c>
      <c r="CF89" s="263" t="str">
        <f>IF(BM89="прямая","гр.5&gt;120%",IF(BM89="обратная","гр.5&lt;80%","???"))</f>
        <v>гр.5&lt;80%</v>
      </c>
      <c r="CG89" s="263">
        <v>2</v>
      </c>
      <c r="CH89" s="263" t="s">
        <v>86</v>
      </c>
      <c r="CI89" s="263">
        <v>3</v>
      </c>
      <c r="CJ89" s="263" t="str">
        <f>IF(BM89="прямая","гр.5&lt;80%",IF(BM89="обратная","гр.5&gt;120%","???"))</f>
        <v>гр.5&gt;120%</v>
      </c>
    </row>
    <row r="90" spans="1:89">
      <c r="A90" s="257" t="s">
        <v>155</v>
      </c>
      <c r="B90" s="258"/>
      <c r="C90" s="258"/>
      <c r="D90" s="258"/>
      <c r="E90" s="258"/>
      <c r="F90" s="258"/>
      <c r="G90" s="258"/>
      <c r="H90" s="258"/>
      <c r="I90" s="258"/>
      <c r="J90" s="25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  <c r="AH90" s="258"/>
      <c r="AI90" s="258"/>
      <c r="AJ90" s="259"/>
      <c r="AK90" s="236"/>
      <c r="AL90" s="250"/>
      <c r="AM90" s="251"/>
      <c r="AN90" s="251"/>
      <c r="AO90" s="251"/>
      <c r="AP90" s="251"/>
      <c r="AQ90" s="251"/>
      <c r="AR90" s="251"/>
      <c r="AS90" s="251"/>
      <c r="AT90" s="252"/>
      <c r="AU90" s="250"/>
      <c r="AV90" s="251"/>
      <c r="AW90" s="251"/>
      <c r="AX90" s="251"/>
      <c r="AY90" s="251"/>
      <c r="AZ90" s="251"/>
      <c r="BA90" s="251"/>
      <c r="BB90" s="251"/>
      <c r="BC90" s="252"/>
      <c r="BD90" s="271">
        <f t="shared" ref="BD90:BD95" si="10">IF(BC90="-","-",IF(BB90=BC90,1,IF(BB90=0,120%,BC90/BB90)))</f>
        <v>1</v>
      </c>
      <c r="BE90" s="272">
        <f t="shared" si="8"/>
        <v>1.2</v>
      </c>
      <c r="BF90" s="272">
        <f t="shared" si="8"/>
        <v>1.2</v>
      </c>
      <c r="BG90" s="272">
        <f t="shared" si="8"/>
        <v>1</v>
      </c>
      <c r="BH90" s="272">
        <f t="shared" si="8"/>
        <v>0.83333333333333337</v>
      </c>
      <c r="BI90" s="272">
        <f t="shared" si="8"/>
        <v>0.83333333333333337</v>
      </c>
      <c r="BJ90" s="272">
        <f t="shared" si="8"/>
        <v>1</v>
      </c>
      <c r="BK90" s="272">
        <f t="shared" si="8"/>
        <v>1.2</v>
      </c>
      <c r="BL90" s="273">
        <f t="shared" si="8"/>
        <v>1.2</v>
      </c>
      <c r="BM90" s="250"/>
      <c r="BN90" s="251"/>
      <c r="BO90" s="251"/>
      <c r="BP90" s="251"/>
      <c r="BQ90" s="251"/>
      <c r="BR90" s="251"/>
      <c r="BS90" s="251"/>
      <c r="BT90" s="251"/>
      <c r="BU90" s="252"/>
      <c r="BV90" s="256"/>
      <c r="BW90" s="256"/>
      <c r="BX90" s="256"/>
      <c r="BY90" s="256"/>
      <c r="BZ90" s="256"/>
      <c r="CA90" s="256"/>
      <c r="CB90" s="256"/>
      <c r="CC90" s="256"/>
      <c r="CD90" s="256"/>
      <c r="CE90" s="263">
        <v>1</v>
      </c>
      <c r="CF90" s="263" t="str">
        <f t="shared" ref="CF90:CF95" si="11">IF($G90="прямая","гр.5&gt;120%",IF($G90="обратная","гр.5&lt;80%","???"))</f>
        <v>???</v>
      </c>
      <c r="CG90" s="263">
        <v>2</v>
      </c>
      <c r="CH90" s="263" t="s">
        <v>86</v>
      </c>
      <c r="CI90" s="263">
        <v>3</v>
      </c>
      <c r="CJ90" s="263" t="str">
        <f t="shared" si="9"/>
        <v>???</v>
      </c>
    </row>
    <row r="91" spans="1:89">
      <c r="A91" s="257" t="s">
        <v>156</v>
      </c>
      <c r="B91" s="258"/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9"/>
      <c r="AK91" s="236"/>
      <c r="AL91" s="250"/>
      <c r="AM91" s="251"/>
      <c r="AN91" s="251"/>
      <c r="AO91" s="251"/>
      <c r="AP91" s="251"/>
      <c r="AQ91" s="251"/>
      <c r="AR91" s="251"/>
      <c r="AS91" s="251"/>
      <c r="AT91" s="252"/>
      <c r="AU91" s="250"/>
      <c r="AV91" s="251"/>
      <c r="AW91" s="251"/>
      <c r="AX91" s="251"/>
      <c r="AY91" s="251"/>
      <c r="AZ91" s="251"/>
      <c r="BA91" s="251"/>
      <c r="BB91" s="251"/>
      <c r="BC91" s="252"/>
      <c r="BD91" s="271">
        <f t="shared" si="10"/>
        <v>1</v>
      </c>
      <c r="BE91" s="272">
        <f t="shared" si="8"/>
        <v>1.2</v>
      </c>
      <c r="BF91" s="272">
        <f t="shared" si="8"/>
        <v>1.2</v>
      </c>
      <c r="BG91" s="272">
        <f t="shared" si="8"/>
        <v>1</v>
      </c>
      <c r="BH91" s="272">
        <f t="shared" si="8"/>
        <v>0.83333333333333337</v>
      </c>
      <c r="BI91" s="272">
        <f t="shared" si="8"/>
        <v>0.83333333333333337</v>
      </c>
      <c r="BJ91" s="272">
        <f t="shared" si="8"/>
        <v>1</v>
      </c>
      <c r="BK91" s="272">
        <f t="shared" si="8"/>
        <v>1.2</v>
      </c>
      <c r="BL91" s="273">
        <f t="shared" si="8"/>
        <v>1.2</v>
      </c>
      <c r="BM91" s="250"/>
      <c r="BN91" s="251"/>
      <c r="BO91" s="251"/>
      <c r="BP91" s="251"/>
      <c r="BQ91" s="251"/>
      <c r="BR91" s="251"/>
      <c r="BS91" s="251"/>
      <c r="BT91" s="251"/>
      <c r="BU91" s="252"/>
      <c r="BV91" s="256"/>
      <c r="BW91" s="256"/>
      <c r="BX91" s="256"/>
      <c r="BY91" s="256"/>
      <c r="BZ91" s="256"/>
      <c r="CA91" s="256"/>
      <c r="CB91" s="256"/>
      <c r="CC91" s="256"/>
      <c r="CD91" s="256"/>
      <c r="CE91" s="263">
        <v>1</v>
      </c>
      <c r="CF91" s="263" t="str">
        <f t="shared" si="11"/>
        <v>???</v>
      </c>
      <c r="CG91" s="263">
        <v>2</v>
      </c>
      <c r="CH91" s="263" t="s">
        <v>86</v>
      </c>
      <c r="CI91" s="263">
        <v>3</v>
      </c>
      <c r="CJ91" s="263" t="str">
        <f t="shared" si="9"/>
        <v>???</v>
      </c>
    </row>
    <row r="92" spans="1:89">
      <c r="A92" s="257" t="s">
        <v>157</v>
      </c>
      <c r="B92" s="258"/>
      <c r="C92" s="258"/>
      <c r="D92" s="258"/>
      <c r="E92" s="258"/>
      <c r="F92" s="258"/>
      <c r="G92" s="258"/>
      <c r="H92" s="258"/>
      <c r="I92" s="258"/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9"/>
      <c r="AK92" s="236"/>
      <c r="AL92" s="250"/>
      <c r="AM92" s="251"/>
      <c r="AN92" s="251"/>
      <c r="AO92" s="251"/>
      <c r="AP92" s="251"/>
      <c r="AQ92" s="251"/>
      <c r="AR92" s="251"/>
      <c r="AS92" s="251"/>
      <c r="AT92" s="252"/>
      <c r="AU92" s="250"/>
      <c r="AV92" s="251"/>
      <c r="AW92" s="251"/>
      <c r="AX92" s="251"/>
      <c r="AY92" s="251"/>
      <c r="AZ92" s="251"/>
      <c r="BA92" s="251"/>
      <c r="BB92" s="251"/>
      <c r="BC92" s="252"/>
      <c r="BD92" s="271">
        <f t="shared" si="10"/>
        <v>1</v>
      </c>
      <c r="BE92" s="272">
        <f t="shared" si="8"/>
        <v>1.2</v>
      </c>
      <c r="BF92" s="272">
        <f t="shared" si="8"/>
        <v>1.2</v>
      </c>
      <c r="BG92" s="272">
        <f t="shared" si="8"/>
        <v>1</v>
      </c>
      <c r="BH92" s="272">
        <f t="shared" si="8"/>
        <v>0.83333333333333337</v>
      </c>
      <c r="BI92" s="272">
        <f t="shared" si="8"/>
        <v>0.83333333333333337</v>
      </c>
      <c r="BJ92" s="272">
        <f t="shared" si="8"/>
        <v>1</v>
      </c>
      <c r="BK92" s="272">
        <f t="shared" si="8"/>
        <v>1.2</v>
      </c>
      <c r="BL92" s="273">
        <f t="shared" si="8"/>
        <v>1.2</v>
      </c>
      <c r="BM92" s="250"/>
      <c r="BN92" s="251"/>
      <c r="BO92" s="251"/>
      <c r="BP92" s="251"/>
      <c r="BQ92" s="251"/>
      <c r="BR92" s="251"/>
      <c r="BS92" s="251"/>
      <c r="BT92" s="251"/>
      <c r="BU92" s="252"/>
      <c r="BV92" s="256"/>
      <c r="BW92" s="256"/>
      <c r="BX92" s="256"/>
      <c r="BY92" s="256"/>
      <c r="BZ92" s="256"/>
      <c r="CA92" s="256"/>
      <c r="CB92" s="256"/>
      <c r="CC92" s="256"/>
      <c r="CD92" s="256"/>
      <c r="CE92" s="263">
        <v>1</v>
      </c>
      <c r="CF92" s="263" t="str">
        <f t="shared" si="11"/>
        <v>???</v>
      </c>
      <c r="CG92" s="263">
        <v>2</v>
      </c>
      <c r="CH92" s="263" t="s">
        <v>86</v>
      </c>
      <c r="CI92" s="263">
        <v>3</v>
      </c>
      <c r="CJ92" s="263" t="str">
        <f t="shared" si="9"/>
        <v>???</v>
      </c>
    </row>
    <row r="93" spans="1:89">
      <c r="A93" s="257" t="s">
        <v>158</v>
      </c>
      <c r="B93" s="258"/>
      <c r="C93" s="258"/>
      <c r="D93" s="258"/>
      <c r="E93" s="258"/>
      <c r="F93" s="258"/>
      <c r="G93" s="258"/>
      <c r="H93" s="258"/>
      <c r="I93" s="258"/>
      <c r="J93" s="25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8"/>
      <c r="AA93" s="258"/>
      <c r="AB93" s="258"/>
      <c r="AC93" s="258"/>
      <c r="AD93" s="258"/>
      <c r="AE93" s="258"/>
      <c r="AF93" s="258"/>
      <c r="AG93" s="258"/>
      <c r="AH93" s="258"/>
      <c r="AI93" s="258"/>
      <c r="AJ93" s="259"/>
      <c r="AK93" s="236"/>
      <c r="AL93" s="250"/>
      <c r="AM93" s="251"/>
      <c r="AN93" s="251"/>
      <c r="AO93" s="251"/>
      <c r="AP93" s="251"/>
      <c r="AQ93" s="251"/>
      <c r="AR93" s="251"/>
      <c r="AS93" s="251"/>
      <c r="AT93" s="252"/>
      <c r="AU93" s="250"/>
      <c r="AV93" s="251"/>
      <c r="AW93" s="251"/>
      <c r="AX93" s="251"/>
      <c r="AY93" s="251"/>
      <c r="AZ93" s="251"/>
      <c r="BA93" s="251"/>
      <c r="BB93" s="251"/>
      <c r="BC93" s="252"/>
      <c r="BD93" s="271">
        <f t="shared" si="10"/>
        <v>1</v>
      </c>
      <c r="BE93" s="272">
        <f t="shared" si="8"/>
        <v>1.2</v>
      </c>
      <c r="BF93" s="272">
        <f t="shared" si="8"/>
        <v>1.2</v>
      </c>
      <c r="BG93" s="272">
        <f t="shared" si="8"/>
        <v>1</v>
      </c>
      <c r="BH93" s="272">
        <f t="shared" si="8"/>
        <v>0.83333333333333337</v>
      </c>
      <c r="BI93" s="272">
        <f t="shared" si="8"/>
        <v>0.83333333333333337</v>
      </c>
      <c r="BJ93" s="272">
        <f t="shared" si="8"/>
        <v>1</v>
      </c>
      <c r="BK93" s="272">
        <f t="shared" si="8"/>
        <v>1.2</v>
      </c>
      <c r="BL93" s="273">
        <f t="shared" si="8"/>
        <v>1.2</v>
      </c>
      <c r="BM93" s="250"/>
      <c r="BN93" s="251"/>
      <c r="BO93" s="251"/>
      <c r="BP93" s="251"/>
      <c r="BQ93" s="251"/>
      <c r="BR93" s="251"/>
      <c r="BS93" s="251"/>
      <c r="BT93" s="251"/>
      <c r="BU93" s="252"/>
      <c r="BV93" s="256"/>
      <c r="BW93" s="256"/>
      <c r="BX93" s="256"/>
      <c r="BY93" s="256"/>
      <c r="BZ93" s="256"/>
      <c r="CA93" s="256"/>
      <c r="CB93" s="256"/>
      <c r="CC93" s="256"/>
      <c r="CD93" s="256"/>
      <c r="CE93" s="263">
        <v>1</v>
      </c>
      <c r="CF93" s="263" t="str">
        <f t="shared" si="11"/>
        <v>???</v>
      </c>
      <c r="CG93" s="263">
        <v>2</v>
      </c>
      <c r="CH93" s="263" t="s">
        <v>86</v>
      </c>
      <c r="CI93" s="263">
        <v>3</v>
      </c>
      <c r="CJ93" s="263" t="str">
        <f t="shared" si="9"/>
        <v>???</v>
      </c>
    </row>
    <row r="94" spans="1:89">
      <c r="A94" s="257" t="s">
        <v>159</v>
      </c>
      <c r="B94" s="258"/>
      <c r="C94" s="258"/>
      <c r="D94" s="258"/>
      <c r="E94" s="258"/>
      <c r="F94" s="258"/>
      <c r="G94" s="258"/>
      <c r="H94" s="258"/>
      <c r="I94" s="258"/>
      <c r="J94" s="258"/>
      <c r="K94" s="258"/>
      <c r="L94" s="258"/>
      <c r="M94" s="258"/>
      <c r="N94" s="258"/>
      <c r="O94" s="258"/>
      <c r="P94" s="258"/>
      <c r="Q94" s="258"/>
      <c r="R94" s="258"/>
      <c r="S94" s="258"/>
      <c r="T94" s="258"/>
      <c r="U94" s="258"/>
      <c r="V94" s="258"/>
      <c r="W94" s="258"/>
      <c r="X94" s="258"/>
      <c r="Y94" s="258"/>
      <c r="Z94" s="258"/>
      <c r="AA94" s="258"/>
      <c r="AB94" s="258"/>
      <c r="AC94" s="258"/>
      <c r="AD94" s="258"/>
      <c r="AE94" s="258"/>
      <c r="AF94" s="258"/>
      <c r="AG94" s="258"/>
      <c r="AH94" s="258"/>
      <c r="AI94" s="258"/>
      <c r="AJ94" s="259"/>
      <c r="AK94" s="236"/>
      <c r="AL94" s="250"/>
      <c r="AM94" s="251"/>
      <c r="AN94" s="251"/>
      <c r="AO94" s="251"/>
      <c r="AP94" s="251"/>
      <c r="AQ94" s="251"/>
      <c r="AR94" s="251"/>
      <c r="AS94" s="251"/>
      <c r="AT94" s="252"/>
      <c r="AU94" s="250"/>
      <c r="AV94" s="251"/>
      <c r="AW94" s="251"/>
      <c r="AX94" s="251"/>
      <c r="AY94" s="251"/>
      <c r="AZ94" s="251"/>
      <c r="BA94" s="251"/>
      <c r="BB94" s="251"/>
      <c r="BC94" s="252"/>
      <c r="BD94" s="271">
        <f t="shared" si="10"/>
        <v>1</v>
      </c>
      <c r="BE94" s="272">
        <f t="shared" si="8"/>
        <v>1.2</v>
      </c>
      <c r="BF94" s="272">
        <f t="shared" si="8"/>
        <v>1.2</v>
      </c>
      <c r="BG94" s="272">
        <f t="shared" si="8"/>
        <v>1</v>
      </c>
      <c r="BH94" s="272">
        <f t="shared" si="8"/>
        <v>0.83333333333333337</v>
      </c>
      <c r="BI94" s="272">
        <f t="shared" si="8"/>
        <v>0.83333333333333337</v>
      </c>
      <c r="BJ94" s="272">
        <f t="shared" si="8"/>
        <v>1</v>
      </c>
      <c r="BK94" s="272">
        <f t="shared" si="8"/>
        <v>1.2</v>
      </c>
      <c r="BL94" s="273">
        <f t="shared" si="8"/>
        <v>1.2</v>
      </c>
      <c r="BM94" s="250"/>
      <c r="BN94" s="251"/>
      <c r="BO94" s="251"/>
      <c r="BP94" s="251"/>
      <c r="BQ94" s="251"/>
      <c r="BR94" s="251"/>
      <c r="BS94" s="251"/>
      <c r="BT94" s="251"/>
      <c r="BU94" s="252"/>
      <c r="BV94" s="256"/>
      <c r="BW94" s="256"/>
      <c r="BX94" s="256"/>
      <c r="BY94" s="256"/>
      <c r="BZ94" s="256"/>
      <c r="CA94" s="256"/>
      <c r="CB94" s="256"/>
      <c r="CC94" s="256"/>
      <c r="CD94" s="256"/>
      <c r="CE94" s="263">
        <v>1</v>
      </c>
      <c r="CF94" s="263" t="str">
        <f t="shared" si="11"/>
        <v>???</v>
      </c>
      <c r="CG94" s="263">
        <v>2</v>
      </c>
      <c r="CH94" s="263" t="s">
        <v>86</v>
      </c>
      <c r="CI94" s="263">
        <v>3</v>
      </c>
      <c r="CJ94" s="263" t="str">
        <f t="shared" si="9"/>
        <v>???</v>
      </c>
    </row>
    <row r="95" spans="1:89">
      <c r="A95" s="260" t="s">
        <v>145</v>
      </c>
      <c r="B95" s="261"/>
      <c r="C95" s="261"/>
      <c r="D95" s="261"/>
      <c r="E95" s="261"/>
      <c r="F95" s="261"/>
      <c r="G95" s="261"/>
      <c r="H95" s="261"/>
      <c r="I95" s="261"/>
      <c r="J95" s="261"/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  <c r="AF95" s="261"/>
      <c r="AG95" s="261"/>
      <c r="AH95" s="261"/>
      <c r="AI95" s="261"/>
      <c r="AJ95" s="262"/>
      <c r="AK95" s="237"/>
      <c r="AL95" s="253"/>
      <c r="AM95" s="254"/>
      <c r="AN95" s="254"/>
      <c r="AO95" s="254"/>
      <c r="AP95" s="254"/>
      <c r="AQ95" s="254"/>
      <c r="AR95" s="254"/>
      <c r="AS95" s="254"/>
      <c r="AT95" s="255"/>
      <c r="AU95" s="253"/>
      <c r="AV95" s="254"/>
      <c r="AW95" s="254"/>
      <c r="AX95" s="254"/>
      <c r="AY95" s="254"/>
      <c r="AZ95" s="254"/>
      <c r="BA95" s="254"/>
      <c r="BB95" s="254"/>
      <c r="BC95" s="255"/>
      <c r="BD95" s="274">
        <f t="shared" si="10"/>
        <v>1</v>
      </c>
      <c r="BE95" s="275">
        <f t="shared" si="8"/>
        <v>1.2</v>
      </c>
      <c r="BF95" s="275">
        <f t="shared" si="8"/>
        <v>1.2</v>
      </c>
      <c r="BG95" s="275">
        <f t="shared" si="8"/>
        <v>1</v>
      </c>
      <c r="BH95" s="275">
        <f t="shared" si="8"/>
        <v>0.83333333333333337</v>
      </c>
      <c r="BI95" s="275">
        <f t="shared" si="8"/>
        <v>0.83333333333333337</v>
      </c>
      <c r="BJ95" s="275">
        <f t="shared" si="8"/>
        <v>1</v>
      </c>
      <c r="BK95" s="275">
        <f t="shared" si="8"/>
        <v>1.2</v>
      </c>
      <c r="BL95" s="276">
        <f t="shared" si="8"/>
        <v>1.2</v>
      </c>
      <c r="BM95" s="253"/>
      <c r="BN95" s="254"/>
      <c r="BO95" s="254"/>
      <c r="BP95" s="254"/>
      <c r="BQ95" s="254"/>
      <c r="BR95" s="254"/>
      <c r="BS95" s="254"/>
      <c r="BT95" s="254"/>
      <c r="BU95" s="255"/>
      <c r="BV95" s="256"/>
      <c r="BW95" s="256"/>
      <c r="BX95" s="256"/>
      <c r="BY95" s="256"/>
      <c r="BZ95" s="256"/>
      <c r="CA95" s="256"/>
      <c r="CB95" s="256"/>
      <c r="CC95" s="256"/>
      <c r="CD95" s="256"/>
      <c r="CE95" s="263">
        <v>1</v>
      </c>
      <c r="CF95" s="263" t="str">
        <f t="shared" si="11"/>
        <v>???</v>
      </c>
      <c r="CG95" s="263">
        <v>2</v>
      </c>
      <c r="CH95" s="263" t="s">
        <v>86</v>
      </c>
      <c r="CI95" s="263">
        <v>3</v>
      </c>
      <c r="CJ95" s="263" t="str">
        <f t="shared" si="9"/>
        <v>???</v>
      </c>
    </row>
    <row r="96" spans="1:89" s="20" customFormat="1">
      <c r="A96" s="303" t="s">
        <v>160</v>
      </c>
      <c r="B96" s="303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2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89">
        <f>AVERAGE(BV16,BV44,BV60,BV64,BV70,BV79)</f>
        <v>2</v>
      </c>
      <c r="BW96" s="289" t="e">
        <f t="shared" ref="BW96:CC96" si="12">AVERAGE(BW78,BW85,BW89,BW90,BW91,BW93)</f>
        <v>#DIV/0!</v>
      </c>
      <c r="BX96" s="289" t="e">
        <f t="shared" si="12"/>
        <v>#DIV/0!</v>
      </c>
      <c r="BY96" s="289" t="e">
        <f t="shared" si="12"/>
        <v>#DIV/0!</v>
      </c>
      <c r="BZ96" s="289" t="e">
        <f t="shared" si="12"/>
        <v>#DIV/0!</v>
      </c>
      <c r="CA96" s="289" t="e">
        <f t="shared" si="12"/>
        <v>#DIV/0!</v>
      </c>
      <c r="CB96" s="289" t="e">
        <f t="shared" si="12"/>
        <v>#DIV/0!</v>
      </c>
      <c r="CC96" s="289" t="e">
        <f t="shared" si="12"/>
        <v>#DIV/0!</v>
      </c>
      <c r="CD96" s="34">
        <f>AVERAGE(CD16,CD44,CD60,CD64,CD70,CD79)</f>
        <v>2</v>
      </c>
      <c r="CE96" s="35"/>
      <c r="CF96" s="35"/>
      <c r="CG96" s="35"/>
      <c r="CH96" s="35"/>
      <c r="CI96" s="35"/>
      <c r="CJ96" s="35"/>
      <c r="CK96" s="36" t="e">
        <f>AVERAGE(CK78,CK85,CK89,CK90,CK91,CK93)</f>
        <v>#DIV/0!</v>
      </c>
    </row>
    <row r="100" spans="1:88" s="20" customFormat="1">
      <c r="A100" s="145" t="s">
        <v>52</v>
      </c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 t="s">
        <v>471</v>
      </c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  <c r="BI100" s="145"/>
      <c r="BJ100" s="145"/>
      <c r="BK100" s="145"/>
      <c r="BL100" s="145"/>
      <c r="BM100" s="145"/>
      <c r="BN100" s="145"/>
      <c r="BO100" s="145"/>
      <c r="BP100" s="145"/>
      <c r="BQ100" s="145"/>
      <c r="BR100" s="145"/>
      <c r="BS100" s="145"/>
      <c r="BT100" s="145"/>
      <c r="BU100" s="145"/>
      <c r="BV100" s="145"/>
      <c r="BW100" s="145"/>
      <c r="BX100" s="145"/>
      <c r="BY100" s="145"/>
      <c r="BZ100" s="145"/>
      <c r="CA100" s="145"/>
      <c r="CB100" s="145"/>
      <c r="CC100" s="145"/>
      <c r="CD100" s="37"/>
    </row>
    <row r="101" spans="1:88" s="38" customFormat="1">
      <c r="A101" s="304" t="s">
        <v>36</v>
      </c>
      <c r="B101" s="304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 t="s">
        <v>37</v>
      </c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4"/>
      <c r="AX101" s="304"/>
      <c r="AY101" s="304"/>
      <c r="AZ101" s="304"/>
      <c r="BA101" s="304"/>
      <c r="BB101" s="304"/>
      <c r="BC101" s="304"/>
      <c r="BD101" s="304"/>
      <c r="BE101" s="304"/>
      <c r="BF101" s="304"/>
      <c r="BG101" s="304"/>
      <c r="BH101" s="304"/>
      <c r="BI101" s="304"/>
      <c r="BJ101" s="304"/>
      <c r="BK101" s="304" t="s">
        <v>38</v>
      </c>
      <c r="BL101" s="304"/>
      <c r="BM101" s="304"/>
      <c r="BN101" s="304"/>
      <c r="BO101" s="304"/>
      <c r="BP101" s="304"/>
      <c r="BQ101" s="304"/>
      <c r="BR101" s="304"/>
      <c r="BS101" s="304"/>
      <c r="BT101" s="304"/>
      <c r="BU101" s="304"/>
      <c r="BV101" s="304"/>
      <c r="BW101" s="304"/>
      <c r="BX101" s="304"/>
      <c r="BY101" s="304"/>
      <c r="BZ101" s="304"/>
      <c r="CA101" s="304"/>
      <c r="CB101" s="304"/>
      <c r="CC101" s="304"/>
      <c r="CE101" s="20"/>
      <c r="CF101" s="20"/>
      <c r="CG101" s="20"/>
      <c r="CH101" s="20"/>
      <c r="CI101" s="20"/>
      <c r="CJ101" s="20"/>
    </row>
    <row r="102" spans="1:88">
      <c r="CE102" s="21"/>
      <c r="CF102" s="21"/>
      <c r="CG102" s="21"/>
      <c r="CH102" s="21"/>
      <c r="CI102" s="21"/>
      <c r="CJ102" s="21"/>
    </row>
  </sheetData>
  <mergeCells count="380">
    <mergeCell ref="BM96:BU96"/>
    <mergeCell ref="BV96:CC96"/>
    <mergeCell ref="A100:AC100"/>
    <mergeCell ref="AD100:BJ100"/>
    <mergeCell ref="BK100:CC100"/>
    <mergeCell ref="A101:AC101"/>
    <mergeCell ref="AD101:BJ101"/>
    <mergeCell ref="BK101:CC101"/>
    <mergeCell ref="A94:AJ94"/>
    <mergeCell ref="A95:AJ95"/>
    <mergeCell ref="A96:AJ96"/>
    <mergeCell ref="AL96:AT96"/>
    <mergeCell ref="AU96:BC96"/>
    <mergeCell ref="BD96:BL96"/>
    <mergeCell ref="CH89:CH95"/>
    <mergeCell ref="CI89:CI95"/>
    <mergeCell ref="CJ89:CJ95"/>
    <mergeCell ref="AL89:AT95"/>
    <mergeCell ref="AU89:BC95"/>
    <mergeCell ref="BD89:BL95"/>
    <mergeCell ref="BM89:BU95"/>
    <mergeCell ref="BV89:CC95"/>
    <mergeCell ref="CD89:CD95"/>
    <mergeCell ref="A89:AJ89"/>
    <mergeCell ref="AK89:AK95"/>
    <mergeCell ref="A90:AJ90"/>
    <mergeCell ref="A91:AJ91"/>
    <mergeCell ref="A92:AJ92"/>
    <mergeCell ref="A93:AJ93"/>
    <mergeCell ref="CE89:CE95"/>
    <mergeCell ref="CF89:CF95"/>
    <mergeCell ref="CG89:CG95"/>
    <mergeCell ref="CE84:CE88"/>
    <mergeCell ref="CF84:CF88"/>
    <mergeCell ref="CG84:CG88"/>
    <mergeCell ref="CH84:CH88"/>
    <mergeCell ref="CI84:CI88"/>
    <mergeCell ref="CJ84:CJ88"/>
    <mergeCell ref="BV83:CC83"/>
    <mergeCell ref="CE83:CJ83"/>
    <mergeCell ref="A84:AJ84"/>
    <mergeCell ref="AK84:AK88"/>
    <mergeCell ref="AL84:AT88"/>
    <mergeCell ref="AU84:BC88"/>
    <mergeCell ref="BD84:BL88"/>
    <mergeCell ref="BM84:BU88"/>
    <mergeCell ref="BV84:CC88"/>
    <mergeCell ref="CD84:CD88"/>
    <mergeCell ref="A85:AJ85"/>
    <mergeCell ref="A86:AJ86"/>
    <mergeCell ref="A87:AJ87"/>
    <mergeCell ref="A88:AJ88"/>
    <mergeCell ref="CG73:CG78"/>
    <mergeCell ref="CH73:CH78"/>
    <mergeCell ref="CI79:CI82"/>
    <mergeCell ref="CJ79:CJ82"/>
    <mergeCell ref="A80:AJ80"/>
    <mergeCell ref="A81:AJ81"/>
    <mergeCell ref="A82:AJ82"/>
    <mergeCell ref="A83:AJ83"/>
    <mergeCell ref="AL83:AT83"/>
    <mergeCell ref="AU83:BC83"/>
    <mergeCell ref="BD83:BL83"/>
    <mergeCell ref="BM83:BU83"/>
    <mergeCell ref="BV79:CC82"/>
    <mergeCell ref="CD79:CD82"/>
    <mergeCell ref="CE79:CE82"/>
    <mergeCell ref="CF79:CF82"/>
    <mergeCell ref="CG79:CG82"/>
    <mergeCell ref="CH79:CH82"/>
    <mergeCell ref="A79:AJ79"/>
    <mergeCell ref="AK79:AK82"/>
    <mergeCell ref="AL79:AT82"/>
    <mergeCell ref="AU79:BC82"/>
    <mergeCell ref="BD79:BL82"/>
    <mergeCell ref="BM79:BU82"/>
    <mergeCell ref="A74:AJ74"/>
    <mergeCell ref="A75:AJ75"/>
    <mergeCell ref="A76:AJ76"/>
    <mergeCell ref="A77:AJ77"/>
    <mergeCell ref="A78:AJ78"/>
    <mergeCell ref="BV73:CC78"/>
    <mergeCell ref="CD73:CD78"/>
    <mergeCell ref="CE73:CE78"/>
    <mergeCell ref="CF73:CF78"/>
    <mergeCell ref="CI70:CI72"/>
    <mergeCell ref="CJ70:CJ72"/>
    <mergeCell ref="A71:AJ71"/>
    <mergeCell ref="A72:AJ72"/>
    <mergeCell ref="A73:AJ73"/>
    <mergeCell ref="AK73:AK78"/>
    <mergeCell ref="AL73:AT78"/>
    <mergeCell ref="AU73:BC78"/>
    <mergeCell ref="BD73:BL78"/>
    <mergeCell ref="BM73:BU78"/>
    <mergeCell ref="BV70:CC72"/>
    <mergeCell ref="CD70:CD72"/>
    <mergeCell ref="CE70:CE72"/>
    <mergeCell ref="CF70:CF72"/>
    <mergeCell ref="CG70:CG72"/>
    <mergeCell ref="CH70:CH72"/>
    <mergeCell ref="A70:AJ70"/>
    <mergeCell ref="AK70:AK72"/>
    <mergeCell ref="AL70:AT72"/>
    <mergeCell ref="AU70:BC72"/>
    <mergeCell ref="BD70:BL72"/>
    <mergeCell ref="BM70:BU72"/>
    <mergeCell ref="CI73:CI78"/>
    <mergeCell ref="CJ73:CJ78"/>
    <mergeCell ref="CI64:CI69"/>
    <mergeCell ref="CJ64:CJ69"/>
    <mergeCell ref="A65:AJ65"/>
    <mergeCell ref="A66:AJ66"/>
    <mergeCell ref="A67:AJ67"/>
    <mergeCell ref="A68:AJ68"/>
    <mergeCell ref="A69:AJ69"/>
    <mergeCell ref="BV64:CC69"/>
    <mergeCell ref="CD64:CD69"/>
    <mergeCell ref="CE64:CE69"/>
    <mergeCell ref="CF64:CF69"/>
    <mergeCell ref="CG64:CG69"/>
    <mergeCell ref="CH64:CH69"/>
    <mergeCell ref="A64:AJ64"/>
    <mergeCell ref="AK64:AK69"/>
    <mergeCell ref="AL64:AT69"/>
    <mergeCell ref="AU64:BC69"/>
    <mergeCell ref="BD64:BL69"/>
    <mergeCell ref="BM64:BU69"/>
    <mergeCell ref="CJ60:CJ63"/>
    <mergeCell ref="A61:AJ61"/>
    <mergeCell ref="A62:AJ62"/>
    <mergeCell ref="A63:AJ63"/>
    <mergeCell ref="BM60:BU63"/>
    <mergeCell ref="BV60:CC63"/>
    <mergeCell ref="CD60:CD63"/>
    <mergeCell ref="CE60:CE63"/>
    <mergeCell ref="CF60:CF63"/>
    <mergeCell ref="CG60:CG63"/>
    <mergeCell ref="CI56:CI59"/>
    <mergeCell ref="CJ56:CJ59"/>
    <mergeCell ref="A57:AJ57"/>
    <mergeCell ref="A58:AJ58"/>
    <mergeCell ref="A59:AJ59"/>
    <mergeCell ref="A60:AJ60"/>
    <mergeCell ref="AK60:AK63"/>
    <mergeCell ref="AL60:AT63"/>
    <mergeCell ref="AU60:BC63"/>
    <mergeCell ref="BD60:BL63"/>
    <mergeCell ref="BV56:CC59"/>
    <mergeCell ref="CD56:CD59"/>
    <mergeCell ref="CE56:CE59"/>
    <mergeCell ref="CF56:CF59"/>
    <mergeCell ref="CG56:CG59"/>
    <mergeCell ref="CH56:CH59"/>
    <mergeCell ref="A56:AJ56"/>
    <mergeCell ref="AK56:AK59"/>
    <mergeCell ref="AL56:AT59"/>
    <mergeCell ref="AU56:BC59"/>
    <mergeCell ref="BD56:BL59"/>
    <mergeCell ref="BM56:BU59"/>
    <mergeCell ref="CH60:CH63"/>
    <mergeCell ref="CI60:CI63"/>
    <mergeCell ref="A53:AJ53"/>
    <mergeCell ref="A54:AJ54"/>
    <mergeCell ref="A55:AJ55"/>
    <mergeCell ref="BD52:BL55"/>
    <mergeCell ref="BM52:BU55"/>
    <mergeCell ref="BV52:CC55"/>
    <mergeCell ref="CD52:CD55"/>
    <mergeCell ref="CE52:CE55"/>
    <mergeCell ref="CF52:CF55"/>
    <mergeCell ref="A52:AJ52"/>
    <mergeCell ref="AK52:AK55"/>
    <mergeCell ref="AL52:AT55"/>
    <mergeCell ref="AU52:BC55"/>
    <mergeCell ref="CE49:CE51"/>
    <mergeCell ref="CF49:CF51"/>
    <mergeCell ref="CG49:CG51"/>
    <mergeCell ref="CG52:CG55"/>
    <mergeCell ref="CH52:CH55"/>
    <mergeCell ref="CH49:CH51"/>
    <mergeCell ref="CI49:CI51"/>
    <mergeCell ref="CJ49:CJ51"/>
    <mergeCell ref="BV48:CC48"/>
    <mergeCell ref="CE48:CJ48"/>
    <mergeCell ref="CI52:CI55"/>
    <mergeCell ref="CJ52:CJ55"/>
    <mergeCell ref="A49:AJ49"/>
    <mergeCell ref="AK49:AK51"/>
    <mergeCell ref="AL49:AT51"/>
    <mergeCell ref="AU49:BC51"/>
    <mergeCell ref="BD49:BL51"/>
    <mergeCell ref="BM49:BU51"/>
    <mergeCell ref="BV49:CC51"/>
    <mergeCell ref="CD49:CD51"/>
    <mergeCell ref="A50:AJ50"/>
    <mergeCell ref="A51:AJ51"/>
    <mergeCell ref="CF40:CF43"/>
    <mergeCell ref="CG40:CG43"/>
    <mergeCell ref="CI44:CI47"/>
    <mergeCell ref="CJ44:CJ47"/>
    <mergeCell ref="A45:AJ45"/>
    <mergeCell ref="A46:AJ46"/>
    <mergeCell ref="A47:AJ47"/>
    <mergeCell ref="A48:AJ48"/>
    <mergeCell ref="AL48:AT48"/>
    <mergeCell ref="AU48:BC48"/>
    <mergeCell ref="BD48:BL48"/>
    <mergeCell ref="BM48:BU48"/>
    <mergeCell ref="BV44:CC47"/>
    <mergeCell ref="CD44:CD47"/>
    <mergeCell ref="CE44:CE47"/>
    <mergeCell ref="CF44:CF47"/>
    <mergeCell ref="CG44:CG47"/>
    <mergeCell ref="CH44:CH47"/>
    <mergeCell ref="A44:AJ44"/>
    <mergeCell ref="AK44:AK47"/>
    <mergeCell ref="AL44:AT47"/>
    <mergeCell ref="AU44:BC47"/>
    <mergeCell ref="BD44:BL47"/>
    <mergeCell ref="BM44:BU47"/>
    <mergeCell ref="CJ37:CJ39"/>
    <mergeCell ref="A38:AJ38"/>
    <mergeCell ref="A39:AJ39"/>
    <mergeCell ref="A40:AJ40"/>
    <mergeCell ref="AK40:AK43"/>
    <mergeCell ref="AL40:AT43"/>
    <mergeCell ref="AU40:BC43"/>
    <mergeCell ref="BD40:BL43"/>
    <mergeCell ref="BM37:BU39"/>
    <mergeCell ref="BV37:CC39"/>
    <mergeCell ref="CD37:CD39"/>
    <mergeCell ref="CE37:CE39"/>
    <mergeCell ref="CF37:CF39"/>
    <mergeCell ref="CG37:CG39"/>
    <mergeCell ref="CH40:CH43"/>
    <mergeCell ref="CI40:CI43"/>
    <mergeCell ref="CJ40:CJ43"/>
    <mergeCell ref="A41:AJ41"/>
    <mergeCell ref="A42:AJ42"/>
    <mergeCell ref="A43:AJ43"/>
    <mergeCell ref="BM40:BU43"/>
    <mergeCell ref="BV40:CC43"/>
    <mergeCell ref="CD40:CD43"/>
    <mergeCell ref="CE40:CE43"/>
    <mergeCell ref="CI33:CI36"/>
    <mergeCell ref="CJ33:CJ36"/>
    <mergeCell ref="A34:AJ34"/>
    <mergeCell ref="A35:AJ35"/>
    <mergeCell ref="A36:AJ36"/>
    <mergeCell ref="A37:AJ37"/>
    <mergeCell ref="AK37:AK39"/>
    <mergeCell ref="AL37:AT39"/>
    <mergeCell ref="AU37:BC39"/>
    <mergeCell ref="BD37:BL39"/>
    <mergeCell ref="BV33:CC36"/>
    <mergeCell ref="CD33:CD36"/>
    <mergeCell ref="CE33:CE36"/>
    <mergeCell ref="CF33:CF36"/>
    <mergeCell ref="CG33:CG36"/>
    <mergeCell ref="CH33:CH36"/>
    <mergeCell ref="A33:AJ33"/>
    <mergeCell ref="AK33:AK36"/>
    <mergeCell ref="AL33:AT36"/>
    <mergeCell ref="AU33:BC36"/>
    <mergeCell ref="BD33:BL36"/>
    <mergeCell ref="BM33:BU36"/>
    <mergeCell ref="CH37:CH39"/>
    <mergeCell ref="CI37:CI39"/>
    <mergeCell ref="CF31:CF32"/>
    <mergeCell ref="CG31:CG32"/>
    <mergeCell ref="CH31:CH32"/>
    <mergeCell ref="CI31:CI32"/>
    <mergeCell ref="CJ31:CJ32"/>
    <mergeCell ref="A32:AJ32"/>
    <mergeCell ref="CE30:CJ30"/>
    <mergeCell ref="A31:AJ31"/>
    <mergeCell ref="AK31:AK32"/>
    <mergeCell ref="AL31:AT32"/>
    <mergeCell ref="AU31:BC32"/>
    <mergeCell ref="BD31:BL32"/>
    <mergeCell ref="BM31:BU32"/>
    <mergeCell ref="BV31:CC32"/>
    <mergeCell ref="CD31:CD32"/>
    <mergeCell ref="CE31:CE32"/>
    <mergeCell ref="A30:AJ30"/>
    <mergeCell ref="AL30:AT30"/>
    <mergeCell ref="AU30:BC30"/>
    <mergeCell ref="BD30:BL30"/>
    <mergeCell ref="BM30:BU30"/>
    <mergeCell ref="BV30:CC30"/>
    <mergeCell ref="A26:AJ26"/>
    <mergeCell ref="A27:AJ27"/>
    <mergeCell ref="A28:AJ28"/>
    <mergeCell ref="A29:AJ29"/>
    <mergeCell ref="AU25:BC29"/>
    <mergeCell ref="BD25:BL29"/>
    <mergeCell ref="BM25:BU29"/>
    <mergeCell ref="BV25:CC29"/>
    <mergeCell ref="CD25:CD29"/>
    <mergeCell ref="A25:AJ25"/>
    <mergeCell ref="AK25:AK29"/>
    <mergeCell ref="AL25:AT29"/>
    <mergeCell ref="CE21:CE24"/>
    <mergeCell ref="CF21:CF24"/>
    <mergeCell ref="CG21:CG24"/>
    <mergeCell ref="CF25:CF29"/>
    <mergeCell ref="CG25:CG29"/>
    <mergeCell ref="CH25:CH29"/>
    <mergeCell ref="CH21:CH24"/>
    <mergeCell ref="CI21:CI24"/>
    <mergeCell ref="CJ21:CJ24"/>
    <mergeCell ref="CI25:CI29"/>
    <mergeCell ref="CJ25:CJ29"/>
    <mergeCell ref="CE25:CE29"/>
    <mergeCell ref="A21:AJ21"/>
    <mergeCell ref="AK21:AK24"/>
    <mergeCell ref="AL21:AT24"/>
    <mergeCell ref="AU21:BC24"/>
    <mergeCell ref="BD21:BL24"/>
    <mergeCell ref="BM21:BU24"/>
    <mergeCell ref="BV21:CC24"/>
    <mergeCell ref="CD21:CD24"/>
    <mergeCell ref="A22:AJ22"/>
    <mergeCell ref="A23:AJ23"/>
    <mergeCell ref="A24:AJ24"/>
    <mergeCell ref="CI16:CI19"/>
    <mergeCell ref="CJ16:CJ19"/>
    <mergeCell ref="A17:AJ17"/>
    <mergeCell ref="A18:AJ18"/>
    <mergeCell ref="A19:AJ19"/>
    <mergeCell ref="A20:AJ20"/>
    <mergeCell ref="AL20:AT20"/>
    <mergeCell ref="AU20:BC20"/>
    <mergeCell ref="BD20:BL20"/>
    <mergeCell ref="BM20:BU20"/>
    <mergeCell ref="BV16:CC19"/>
    <mergeCell ref="CD16:CD19"/>
    <mergeCell ref="CE16:CE19"/>
    <mergeCell ref="CF16:CF19"/>
    <mergeCell ref="CG16:CG19"/>
    <mergeCell ref="CH16:CH19"/>
    <mergeCell ref="A16:AJ16"/>
    <mergeCell ref="AK16:AK19"/>
    <mergeCell ref="AL16:AT19"/>
    <mergeCell ref="AU16:BC19"/>
    <mergeCell ref="BD16:BL19"/>
    <mergeCell ref="BM16:BU19"/>
    <mergeCell ref="BV20:CC20"/>
    <mergeCell ref="CE20:CJ20"/>
    <mergeCell ref="A15:AJ15"/>
    <mergeCell ref="AL15:AT15"/>
    <mergeCell ref="AU15:BC15"/>
    <mergeCell ref="BD15:BL15"/>
    <mergeCell ref="BM15:BU15"/>
    <mergeCell ref="BV15:CC15"/>
    <mergeCell ref="A14:AJ14"/>
    <mergeCell ref="AL14:AT14"/>
    <mergeCell ref="AU14:BC14"/>
    <mergeCell ref="BD14:BL14"/>
    <mergeCell ref="BM14:BU14"/>
    <mergeCell ref="BV14:CC14"/>
    <mergeCell ref="BV12:CC12"/>
    <mergeCell ref="CE12:CJ13"/>
    <mergeCell ref="A13:AJ13"/>
    <mergeCell ref="AL13:AT13"/>
    <mergeCell ref="AU13:BC13"/>
    <mergeCell ref="BD13:BL13"/>
    <mergeCell ref="BM13:BU13"/>
    <mergeCell ref="BV13:CC13"/>
    <mergeCell ref="CG4:CO4"/>
    <mergeCell ref="CG5:CO5"/>
    <mergeCell ref="A6:CJ6"/>
    <mergeCell ref="D8:CJ8"/>
    <mergeCell ref="D9:CJ9"/>
    <mergeCell ref="A12:AJ12"/>
    <mergeCell ref="AK12:AK14"/>
    <mergeCell ref="AL12:BC12"/>
    <mergeCell ref="BD12:BL12"/>
    <mergeCell ref="BM12:BU12"/>
  </mergeCells>
  <pageMargins left="0.25" right="0.25" top="0.75" bottom="0.75" header="0.3" footer="0.3"/>
  <pageSetup paperSize="9"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1:DA75"/>
  <sheetViews>
    <sheetView topLeftCell="A23" zoomScaleNormal="100" workbookViewId="0">
      <selection activeCell="AU65" sqref="AU65:BC69"/>
    </sheetView>
  </sheetViews>
  <sheetFormatPr defaultColWidth="1.140625" defaultRowHeight="12.75"/>
  <cols>
    <col min="1" max="1" width="1.140625" style="18" customWidth="1"/>
    <col min="2" max="35" width="1.140625" style="18"/>
    <col min="36" max="36" width="6.85546875" style="18" customWidth="1"/>
    <col min="37" max="37" width="11.85546875" style="18" customWidth="1"/>
    <col min="38" max="80" width="1.140625" style="18"/>
    <col min="81" max="81" width="3.7109375" style="18" customWidth="1"/>
    <col min="82" max="82" width="12.140625" style="18" customWidth="1"/>
    <col min="83" max="88" width="13.140625" style="18" customWidth="1"/>
    <col min="89" max="16384" width="1.140625" style="18"/>
  </cols>
  <sheetData>
    <row r="1" spans="1:105" s="14" customFormat="1" ht="11.25">
      <c r="CD1" s="15"/>
      <c r="CJ1" s="15" t="s">
        <v>53</v>
      </c>
    </row>
    <row r="2" spans="1:105" s="14" customFormat="1" ht="11.25">
      <c r="CD2" s="15"/>
      <c r="CJ2" s="15" t="s">
        <v>12</v>
      </c>
    </row>
    <row r="3" spans="1:105" s="14" customFormat="1" ht="11.25">
      <c r="CD3" s="15"/>
      <c r="CJ3" s="15" t="s">
        <v>13</v>
      </c>
    </row>
    <row r="5" spans="1:105"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</row>
    <row r="6" spans="1:105" s="17" customFormat="1" ht="15.75" customHeight="1">
      <c r="A6" s="193" t="s">
        <v>161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P6" s="40"/>
      <c r="CQ6" s="40"/>
      <c r="CR6" s="40"/>
      <c r="CS6" s="40"/>
      <c r="CT6" s="40"/>
      <c r="CU6" s="40"/>
      <c r="CV6" s="40"/>
      <c r="CW6" s="40"/>
      <c r="CX6" s="40"/>
      <c r="CY6" s="39"/>
      <c r="CZ6" s="39"/>
      <c r="DA6" s="39"/>
    </row>
    <row r="7" spans="1:105">
      <c r="CP7" s="40"/>
      <c r="CQ7" s="40"/>
      <c r="CR7" s="40"/>
      <c r="CS7" s="40"/>
      <c r="CT7" s="40"/>
      <c r="CU7" s="40"/>
      <c r="CV7" s="40"/>
      <c r="CW7" s="40"/>
      <c r="CX7" s="40"/>
      <c r="CY7" s="22"/>
      <c r="CZ7" s="22"/>
      <c r="DA7" s="22"/>
    </row>
    <row r="8" spans="1:105" ht="15" customHeight="1">
      <c r="D8" s="194" t="s">
        <v>3</v>
      </c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</row>
    <row r="9" spans="1:105" s="19" customFormat="1" ht="10.5">
      <c r="D9" s="143" t="s">
        <v>55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</row>
    <row r="12" spans="1:105" ht="12.75" customHeight="1">
      <c r="A12" s="185" t="s">
        <v>162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6"/>
      <c r="AK12" s="195" t="s">
        <v>57</v>
      </c>
      <c r="AL12" s="198" t="s">
        <v>163</v>
      </c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85" t="s">
        <v>58</v>
      </c>
      <c r="BE12" s="165"/>
      <c r="BF12" s="165"/>
      <c r="BG12" s="165"/>
      <c r="BH12" s="165"/>
      <c r="BI12" s="165"/>
      <c r="BJ12" s="165"/>
      <c r="BK12" s="165"/>
      <c r="BL12" s="166"/>
      <c r="BM12" s="185" t="s">
        <v>59</v>
      </c>
      <c r="BN12" s="165"/>
      <c r="BO12" s="165"/>
      <c r="BP12" s="165"/>
      <c r="BQ12" s="165"/>
      <c r="BR12" s="165"/>
      <c r="BS12" s="165"/>
      <c r="BT12" s="165"/>
      <c r="BU12" s="166"/>
      <c r="BV12" s="185" t="s">
        <v>60</v>
      </c>
      <c r="BW12" s="165"/>
      <c r="BX12" s="165"/>
      <c r="BY12" s="165"/>
      <c r="BZ12" s="165"/>
      <c r="CA12" s="165"/>
      <c r="CB12" s="165"/>
      <c r="CC12" s="166"/>
      <c r="CD12" s="23" t="s">
        <v>60</v>
      </c>
      <c r="CE12" s="186" t="s">
        <v>61</v>
      </c>
      <c r="CF12" s="187"/>
      <c r="CG12" s="187"/>
      <c r="CH12" s="187"/>
      <c r="CI12" s="187"/>
      <c r="CJ12" s="188"/>
    </row>
    <row r="13" spans="1:105" ht="12.75" customHeight="1">
      <c r="A13" s="192" t="s">
        <v>62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9"/>
      <c r="AK13" s="196"/>
      <c r="AL13" s="192" t="s">
        <v>63</v>
      </c>
      <c r="AM13" s="168"/>
      <c r="AN13" s="168"/>
      <c r="AO13" s="168"/>
      <c r="AP13" s="168"/>
      <c r="AQ13" s="168"/>
      <c r="AR13" s="168"/>
      <c r="AS13" s="168"/>
      <c r="AT13" s="169"/>
      <c r="AU13" s="192" t="s">
        <v>64</v>
      </c>
      <c r="AV13" s="168"/>
      <c r="AW13" s="168"/>
      <c r="AX13" s="168"/>
      <c r="AY13" s="168"/>
      <c r="AZ13" s="168"/>
      <c r="BA13" s="168"/>
      <c r="BB13" s="168"/>
      <c r="BC13" s="169"/>
      <c r="BD13" s="192" t="s">
        <v>65</v>
      </c>
      <c r="BE13" s="168"/>
      <c r="BF13" s="168"/>
      <c r="BG13" s="168"/>
      <c r="BH13" s="168"/>
      <c r="BI13" s="168"/>
      <c r="BJ13" s="168"/>
      <c r="BK13" s="168"/>
      <c r="BL13" s="169"/>
      <c r="BM13" s="192" t="s">
        <v>66</v>
      </c>
      <c r="BN13" s="168"/>
      <c r="BO13" s="168"/>
      <c r="BP13" s="168"/>
      <c r="BQ13" s="168"/>
      <c r="BR13" s="168"/>
      <c r="BS13" s="168"/>
      <c r="BT13" s="168"/>
      <c r="BU13" s="169"/>
      <c r="BV13" s="192" t="s">
        <v>67</v>
      </c>
      <c r="BW13" s="168"/>
      <c r="BX13" s="168"/>
      <c r="BY13" s="168"/>
      <c r="BZ13" s="168"/>
      <c r="CA13" s="168"/>
      <c r="CB13" s="168"/>
      <c r="CC13" s="169"/>
      <c r="CD13" s="24" t="s">
        <v>67</v>
      </c>
      <c r="CE13" s="189"/>
      <c r="CF13" s="190"/>
      <c r="CG13" s="190"/>
      <c r="CH13" s="190"/>
      <c r="CI13" s="190"/>
      <c r="CJ13" s="191"/>
    </row>
    <row r="14" spans="1:105" ht="30" customHeight="1">
      <c r="A14" s="192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9"/>
      <c r="AK14" s="197"/>
      <c r="AL14" s="192" t="s">
        <v>68</v>
      </c>
      <c r="AM14" s="168"/>
      <c r="AN14" s="168"/>
      <c r="AO14" s="168"/>
      <c r="AP14" s="168"/>
      <c r="AQ14" s="168"/>
      <c r="AR14" s="168"/>
      <c r="AS14" s="168"/>
      <c r="AT14" s="169"/>
      <c r="AU14" s="192" t="s">
        <v>69</v>
      </c>
      <c r="AV14" s="168"/>
      <c r="AW14" s="168"/>
      <c r="AX14" s="168"/>
      <c r="AY14" s="168"/>
      <c r="AZ14" s="168"/>
      <c r="BA14" s="168"/>
      <c r="BB14" s="168"/>
      <c r="BC14" s="169"/>
      <c r="BD14" s="192"/>
      <c r="BE14" s="168"/>
      <c r="BF14" s="168"/>
      <c r="BG14" s="168"/>
      <c r="BH14" s="168"/>
      <c r="BI14" s="168"/>
      <c r="BJ14" s="168"/>
      <c r="BK14" s="168"/>
      <c r="BL14" s="169"/>
      <c r="BM14" s="192"/>
      <c r="BN14" s="168"/>
      <c r="BO14" s="168"/>
      <c r="BP14" s="168"/>
      <c r="BQ14" s="168"/>
      <c r="BR14" s="168"/>
      <c r="BS14" s="168"/>
      <c r="BT14" s="168"/>
      <c r="BU14" s="169"/>
      <c r="BV14" s="201" t="s">
        <v>70</v>
      </c>
      <c r="BW14" s="202"/>
      <c r="BX14" s="202"/>
      <c r="BY14" s="202"/>
      <c r="BZ14" s="202"/>
      <c r="CA14" s="202"/>
      <c r="CB14" s="202"/>
      <c r="CC14" s="203"/>
      <c r="CD14" s="25" t="s">
        <v>71</v>
      </c>
      <c r="CE14" s="26" t="s">
        <v>72</v>
      </c>
      <c r="CF14" s="26" t="s">
        <v>73</v>
      </c>
      <c r="CG14" s="26" t="s">
        <v>74</v>
      </c>
      <c r="CH14" s="26" t="s">
        <v>73</v>
      </c>
      <c r="CI14" s="26" t="s">
        <v>75</v>
      </c>
      <c r="CJ14" s="26" t="s">
        <v>73</v>
      </c>
    </row>
    <row r="15" spans="1:105">
      <c r="A15" s="199" t="s">
        <v>76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27" t="s">
        <v>77</v>
      </c>
      <c r="AL15" s="200">
        <v>3</v>
      </c>
      <c r="AM15" s="200"/>
      <c r="AN15" s="200"/>
      <c r="AO15" s="200"/>
      <c r="AP15" s="200"/>
      <c r="AQ15" s="200"/>
      <c r="AR15" s="200"/>
      <c r="AS15" s="200"/>
      <c r="AT15" s="200"/>
      <c r="AU15" s="200">
        <v>4</v>
      </c>
      <c r="AV15" s="200"/>
      <c r="AW15" s="200"/>
      <c r="AX15" s="200"/>
      <c r="AY15" s="200"/>
      <c r="AZ15" s="200"/>
      <c r="BA15" s="200"/>
      <c r="BB15" s="200"/>
      <c r="BC15" s="200"/>
      <c r="BD15" s="200">
        <v>5</v>
      </c>
      <c r="BE15" s="200"/>
      <c r="BF15" s="200"/>
      <c r="BG15" s="200"/>
      <c r="BH15" s="200"/>
      <c r="BI15" s="200"/>
      <c r="BJ15" s="200"/>
      <c r="BK15" s="200"/>
      <c r="BL15" s="200"/>
      <c r="BM15" s="200">
        <v>6</v>
      </c>
      <c r="BN15" s="200"/>
      <c r="BO15" s="200"/>
      <c r="BP15" s="200"/>
      <c r="BQ15" s="200"/>
      <c r="BR15" s="200"/>
      <c r="BS15" s="200"/>
      <c r="BT15" s="200"/>
      <c r="BU15" s="200"/>
      <c r="BV15" s="200">
        <v>7</v>
      </c>
      <c r="BW15" s="200"/>
      <c r="BX15" s="200"/>
      <c r="BY15" s="200"/>
      <c r="BZ15" s="200"/>
      <c r="CA15" s="200"/>
      <c r="CB15" s="200"/>
      <c r="CC15" s="200"/>
      <c r="CD15" s="28">
        <v>8</v>
      </c>
      <c r="CE15" s="29">
        <v>9</v>
      </c>
      <c r="CF15" s="29">
        <v>10</v>
      </c>
      <c r="CG15" s="29">
        <v>11</v>
      </c>
      <c r="CH15" s="29">
        <v>12</v>
      </c>
      <c r="CI15" s="29">
        <v>13</v>
      </c>
      <c r="CJ15" s="29">
        <v>14</v>
      </c>
    </row>
    <row r="16" spans="1:105" s="20" customFormat="1" ht="12.75" customHeight="1">
      <c r="A16" s="214" t="s">
        <v>164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6"/>
      <c r="AK16" s="217"/>
      <c r="AL16" s="220" t="s">
        <v>79</v>
      </c>
      <c r="AM16" s="221"/>
      <c r="AN16" s="221"/>
      <c r="AO16" s="221"/>
      <c r="AP16" s="221"/>
      <c r="AQ16" s="221"/>
      <c r="AR16" s="221"/>
      <c r="AS16" s="221"/>
      <c r="AT16" s="222"/>
      <c r="AU16" s="220" t="s">
        <v>79</v>
      </c>
      <c r="AV16" s="221"/>
      <c r="AW16" s="221"/>
      <c r="AX16" s="221"/>
      <c r="AY16" s="221"/>
      <c r="AZ16" s="221"/>
      <c r="BA16" s="221"/>
      <c r="BB16" s="221"/>
      <c r="BC16" s="222"/>
      <c r="BD16" s="220" t="s">
        <v>79</v>
      </c>
      <c r="BE16" s="221"/>
      <c r="BF16" s="221"/>
      <c r="BG16" s="221"/>
      <c r="BH16" s="221"/>
      <c r="BI16" s="221"/>
      <c r="BJ16" s="221"/>
      <c r="BK16" s="221"/>
      <c r="BL16" s="222"/>
      <c r="BM16" s="220" t="s">
        <v>79</v>
      </c>
      <c r="BN16" s="221"/>
      <c r="BO16" s="221"/>
      <c r="BP16" s="221"/>
      <c r="BQ16" s="221"/>
      <c r="BR16" s="221"/>
      <c r="BS16" s="221"/>
      <c r="BT16" s="221"/>
      <c r="BU16" s="222"/>
      <c r="BV16" s="308">
        <v>0.5</v>
      </c>
      <c r="BW16" s="309"/>
      <c r="BX16" s="309"/>
      <c r="BY16" s="309"/>
      <c r="BZ16" s="309"/>
      <c r="CA16" s="309"/>
      <c r="CB16" s="309"/>
      <c r="CC16" s="310"/>
      <c r="CD16" s="317">
        <f>BV16</f>
        <v>0.5</v>
      </c>
      <c r="CE16" s="305" t="s">
        <v>79</v>
      </c>
      <c r="CF16" s="305" t="s">
        <v>79</v>
      </c>
      <c r="CG16" s="305" t="s">
        <v>79</v>
      </c>
      <c r="CH16" s="305" t="s">
        <v>79</v>
      </c>
      <c r="CI16" s="305" t="s">
        <v>79</v>
      </c>
      <c r="CJ16" s="305" t="s">
        <v>79</v>
      </c>
    </row>
    <row r="17" spans="1:89" s="20" customFormat="1">
      <c r="A17" s="205" t="s">
        <v>165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7"/>
      <c r="AK17" s="218"/>
      <c r="AL17" s="223"/>
      <c r="AM17" s="224"/>
      <c r="AN17" s="224"/>
      <c r="AO17" s="224"/>
      <c r="AP17" s="224"/>
      <c r="AQ17" s="224"/>
      <c r="AR17" s="224"/>
      <c r="AS17" s="224"/>
      <c r="AT17" s="225"/>
      <c r="AU17" s="223"/>
      <c r="AV17" s="224"/>
      <c r="AW17" s="224"/>
      <c r="AX17" s="224"/>
      <c r="AY17" s="224"/>
      <c r="AZ17" s="224"/>
      <c r="BA17" s="224"/>
      <c r="BB17" s="224"/>
      <c r="BC17" s="225"/>
      <c r="BD17" s="223"/>
      <c r="BE17" s="224"/>
      <c r="BF17" s="224"/>
      <c r="BG17" s="224"/>
      <c r="BH17" s="224"/>
      <c r="BI17" s="224"/>
      <c r="BJ17" s="224"/>
      <c r="BK17" s="224"/>
      <c r="BL17" s="225"/>
      <c r="BM17" s="223"/>
      <c r="BN17" s="224"/>
      <c r="BO17" s="224"/>
      <c r="BP17" s="224"/>
      <c r="BQ17" s="224"/>
      <c r="BR17" s="224"/>
      <c r="BS17" s="224"/>
      <c r="BT17" s="224"/>
      <c r="BU17" s="225"/>
      <c r="BV17" s="311"/>
      <c r="BW17" s="312"/>
      <c r="BX17" s="312"/>
      <c r="BY17" s="312"/>
      <c r="BZ17" s="312"/>
      <c r="CA17" s="312"/>
      <c r="CB17" s="312"/>
      <c r="CC17" s="313"/>
      <c r="CD17" s="318">
        <f>IFERROR(AVERAGE(CD18:CD19,CD22),"-")</f>
        <v>0.5</v>
      </c>
      <c r="CE17" s="306"/>
      <c r="CF17" s="306"/>
      <c r="CG17" s="306"/>
      <c r="CH17" s="306"/>
      <c r="CI17" s="306"/>
      <c r="CJ17" s="306"/>
    </row>
    <row r="18" spans="1:89" s="20" customFormat="1">
      <c r="A18" s="208" t="s">
        <v>166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10"/>
      <c r="AK18" s="219"/>
      <c r="AL18" s="226"/>
      <c r="AM18" s="227"/>
      <c r="AN18" s="227"/>
      <c r="AO18" s="227"/>
      <c r="AP18" s="227"/>
      <c r="AQ18" s="227"/>
      <c r="AR18" s="227"/>
      <c r="AS18" s="227"/>
      <c r="AT18" s="228"/>
      <c r="AU18" s="226"/>
      <c r="AV18" s="227"/>
      <c r="AW18" s="227"/>
      <c r="AX18" s="227"/>
      <c r="AY18" s="227"/>
      <c r="AZ18" s="227"/>
      <c r="BA18" s="227"/>
      <c r="BB18" s="227"/>
      <c r="BC18" s="228"/>
      <c r="BD18" s="226"/>
      <c r="BE18" s="227"/>
      <c r="BF18" s="227"/>
      <c r="BG18" s="227"/>
      <c r="BH18" s="227"/>
      <c r="BI18" s="227"/>
      <c r="BJ18" s="227"/>
      <c r="BK18" s="227"/>
      <c r="BL18" s="228"/>
      <c r="BM18" s="226"/>
      <c r="BN18" s="227"/>
      <c r="BO18" s="227"/>
      <c r="BP18" s="227"/>
      <c r="BQ18" s="227"/>
      <c r="BR18" s="227"/>
      <c r="BS18" s="227"/>
      <c r="BT18" s="227"/>
      <c r="BU18" s="228"/>
      <c r="BV18" s="314"/>
      <c r="BW18" s="315"/>
      <c r="BX18" s="315"/>
      <c r="BY18" s="315"/>
      <c r="BZ18" s="315"/>
      <c r="CA18" s="315"/>
      <c r="CB18" s="315"/>
      <c r="CC18" s="316"/>
      <c r="CD18" s="319">
        <f>IFERROR(AVERAGE(CD19:CD20,CD23),"-")</f>
        <v>0.5</v>
      </c>
      <c r="CE18" s="307"/>
      <c r="CF18" s="307"/>
      <c r="CG18" s="307"/>
      <c r="CH18" s="307"/>
      <c r="CI18" s="307"/>
      <c r="CJ18" s="307"/>
    </row>
    <row r="19" spans="1:89">
      <c r="A19" s="211" t="s">
        <v>83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30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00"/>
      <c r="BN19" s="200"/>
      <c r="BO19" s="200"/>
      <c r="BP19" s="200"/>
      <c r="BQ19" s="200"/>
      <c r="BR19" s="200"/>
      <c r="BS19" s="200"/>
      <c r="BT19" s="200"/>
      <c r="BU19" s="200"/>
      <c r="BV19" s="212"/>
      <c r="BW19" s="212"/>
      <c r="BX19" s="212"/>
      <c r="BY19" s="212"/>
      <c r="BZ19" s="212"/>
      <c r="CA19" s="212"/>
      <c r="CB19" s="212"/>
      <c r="CC19" s="212"/>
      <c r="CD19" s="41"/>
      <c r="CE19" s="29"/>
      <c r="CF19" s="29"/>
      <c r="CG19" s="29"/>
      <c r="CH19" s="29"/>
      <c r="CI19" s="29"/>
      <c r="CJ19" s="29"/>
    </row>
    <row r="20" spans="1:89" s="31" customFormat="1">
      <c r="A20" s="232" t="s">
        <v>167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4"/>
      <c r="AK20" s="235" t="s">
        <v>168</v>
      </c>
      <c r="AL20" s="334">
        <v>0</v>
      </c>
      <c r="AM20" s="335"/>
      <c r="AN20" s="335"/>
      <c r="AO20" s="335"/>
      <c r="AP20" s="335"/>
      <c r="AQ20" s="335"/>
      <c r="AR20" s="335"/>
      <c r="AS20" s="335"/>
      <c r="AT20" s="336"/>
      <c r="AU20" s="334">
        <v>0</v>
      </c>
      <c r="AV20" s="335"/>
      <c r="AW20" s="335"/>
      <c r="AX20" s="335"/>
      <c r="AY20" s="335"/>
      <c r="AZ20" s="335"/>
      <c r="BA20" s="335"/>
      <c r="BB20" s="335"/>
      <c r="BC20" s="336"/>
      <c r="BD20" s="238">
        <f>IF(AU20="-","-",IF(AL20=AU20,1,IF(AL20=0,120%,AU20/AL20)))</f>
        <v>1</v>
      </c>
      <c r="BE20" s="239">
        <f t="shared" ref="BE20:BL23" si="0">IF(BD20="-","-",IF(BC20=BD20,1,IF(BC20=0,120%,BD20/BC20)))</f>
        <v>1.2</v>
      </c>
      <c r="BF20" s="239">
        <f t="shared" si="0"/>
        <v>1.2</v>
      </c>
      <c r="BG20" s="239">
        <f t="shared" si="0"/>
        <v>1</v>
      </c>
      <c r="BH20" s="239">
        <f t="shared" si="0"/>
        <v>0.83333333333333337</v>
      </c>
      <c r="BI20" s="239">
        <f t="shared" si="0"/>
        <v>0.83333333333333337</v>
      </c>
      <c r="BJ20" s="239">
        <f t="shared" si="0"/>
        <v>1</v>
      </c>
      <c r="BK20" s="239">
        <f t="shared" si="0"/>
        <v>1.2</v>
      </c>
      <c r="BL20" s="240">
        <f t="shared" si="0"/>
        <v>1.2</v>
      </c>
      <c r="BM20" s="247" t="s">
        <v>140</v>
      </c>
      <c r="BN20" s="248"/>
      <c r="BO20" s="248"/>
      <c r="BP20" s="248"/>
      <c r="BQ20" s="248"/>
      <c r="BR20" s="248"/>
      <c r="BS20" s="248"/>
      <c r="BT20" s="248"/>
      <c r="BU20" s="249"/>
      <c r="BV20" s="322">
        <v>0.5</v>
      </c>
      <c r="BW20" s="323"/>
      <c r="BX20" s="323"/>
      <c r="BY20" s="323"/>
      <c r="BZ20" s="323"/>
      <c r="CA20" s="323"/>
      <c r="CB20" s="323"/>
      <c r="CC20" s="324"/>
      <c r="CD20" s="331">
        <v>0.5</v>
      </c>
      <c r="CE20" s="320">
        <v>0.25</v>
      </c>
      <c r="CF20" s="263" t="str">
        <f>IF(BM20="прямая","гр.5&gt;120%",IF(BM20="обратная","гр.5&lt;80%","???"))</f>
        <v>гр.5&lt;80%</v>
      </c>
      <c r="CG20" s="320">
        <v>0.5</v>
      </c>
      <c r="CH20" s="263" t="s">
        <v>86</v>
      </c>
      <c r="CI20" s="320">
        <v>0.75</v>
      </c>
      <c r="CJ20" s="263" t="str">
        <f>IF(BM20="прямая","гр.5&lt;80%",IF(BM20="обратная","гр.5&gt;120%","???"))</f>
        <v>гр.5&gt;120%</v>
      </c>
    </row>
    <row r="21" spans="1:89" s="31" customFormat="1">
      <c r="A21" s="257" t="s">
        <v>169</v>
      </c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9"/>
      <c r="AK21" s="236"/>
      <c r="AL21" s="337"/>
      <c r="AM21" s="338"/>
      <c r="AN21" s="338"/>
      <c r="AO21" s="338"/>
      <c r="AP21" s="338"/>
      <c r="AQ21" s="338"/>
      <c r="AR21" s="338"/>
      <c r="AS21" s="338"/>
      <c r="AT21" s="339"/>
      <c r="AU21" s="337"/>
      <c r="AV21" s="338"/>
      <c r="AW21" s="338"/>
      <c r="AX21" s="338"/>
      <c r="AY21" s="338"/>
      <c r="AZ21" s="338"/>
      <c r="BA21" s="338"/>
      <c r="BB21" s="338"/>
      <c r="BC21" s="339"/>
      <c r="BD21" s="241">
        <f>IF(BC21="-","-",IF(BB21=BC21,1,IF(BB21=0,120%,BC21/BB21)))</f>
        <v>1</v>
      </c>
      <c r="BE21" s="242">
        <f t="shared" si="0"/>
        <v>1.2</v>
      </c>
      <c r="BF21" s="242">
        <f t="shared" si="0"/>
        <v>1.2</v>
      </c>
      <c r="BG21" s="242">
        <f t="shared" si="0"/>
        <v>1</v>
      </c>
      <c r="BH21" s="242">
        <f t="shared" si="0"/>
        <v>0.83333333333333337</v>
      </c>
      <c r="BI21" s="242">
        <f t="shared" si="0"/>
        <v>0.83333333333333337</v>
      </c>
      <c r="BJ21" s="242">
        <f t="shared" si="0"/>
        <v>1</v>
      </c>
      <c r="BK21" s="242">
        <f t="shared" si="0"/>
        <v>1.2</v>
      </c>
      <c r="BL21" s="243">
        <f t="shared" si="0"/>
        <v>1.2</v>
      </c>
      <c r="BM21" s="250"/>
      <c r="BN21" s="251"/>
      <c r="BO21" s="251"/>
      <c r="BP21" s="251"/>
      <c r="BQ21" s="251"/>
      <c r="BR21" s="251"/>
      <c r="BS21" s="251"/>
      <c r="BT21" s="251"/>
      <c r="BU21" s="252"/>
      <c r="BV21" s="325"/>
      <c r="BW21" s="326"/>
      <c r="BX21" s="326"/>
      <c r="BY21" s="326"/>
      <c r="BZ21" s="326"/>
      <c r="CA21" s="326"/>
      <c r="CB21" s="326"/>
      <c r="CC21" s="327"/>
      <c r="CD21" s="332"/>
      <c r="CE21" s="320">
        <v>1</v>
      </c>
      <c r="CF21" s="263" t="str">
        <f>IF($G21="прямая","гр.5&gt;120%",IF($G21="обратная","гр.5&lt;80%","???"))</f>
        <v>???</v>
      </c>
      <c r="CG21" s="320">
        <v>2</v>
      </c>
      <c r="CH21" s="263" t="s">
        <v>86</v>
      </c>
      <c r="CI21" s="320">
        <v>3</v>
      </c>
      <c r="CJ21" s="263" t="str">
        <f>IF($G21="прямая","гр.5&lt;80%",IF($G21="обратная","гр.5&gt;120%","???"))</f>
        <v>???</v>
      </c>
    </row>
    <row r="22" spans="1:89" s="31" customFormat="1">
      <c r="A22" s="257" t="s">
        <v>170</v>
      </c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9"/>
      <c r="AK22" s="236"/>
      <c r="AL22" s="337"/>
      <c r="AM22" s="338"/>
      <c r="AN22" s="338"/>
      <c r="AO22" s="338"/>
      <c r="AP22" s="338"/>
      <c r="AQ22" s="338"/>
      <c r="AR22" s="338"/>
      <c r="AS22" s="338"/>
      <c r="AT22" s="339"/>
      <c r="AU22" s="337"/>
      <c r="AV22" s="338"/>
      <c r="AW22" s="338"/>
      <c r="AX22" s="338"/>
      <c r="AY22" s="338"/>
      <c r="AZ22" s="338"/>
      <c r="BA22" s="338"/>
      <c r="BB22" s="338"/>
      <c r="BC22" s="339"/>
      <c r="BD22" s="241">
        <f>IF(BC22="-","-",IF(BB22=BC22,1,IF(BB22=0,120%,BC22/BB22)))</f>
        <v>1</v>
      </c>
      <c r="BE22" s="242">
        <f t="shared" si="0"/>
        <v>1.2</v>
      </c>
      <c r="BF22" s="242">
        <f t="shared" si="0"/>
        <v>1.2</v>
      </c>
      <c r="BG22" s="242">
        <f t="shared" si="0"/>
        <v>1</v>
      </c>
      <c r="BH22" s="242">
        <f t="shared" si="0"/>
        <v>0.83333333333333337</v>
      </c>
      <c r="BI22" s="242">
        <f t="shared" si="0"/>
        <v>0.83333333333333337</v>
      </c>
      <c r="BJ22" s="242">
        <f t="shared" si="0"/>
        <v>1</v>
      </c>
      <c r="BK22" s="242">
        <f t="shared" si="0"/>
        <v>1.2</v>
      </c>
      <c r="BL22" s="243">
        <f t="shared" si="0"/>
        <v>1.2</v>
      </c>
      <c r="BM22" s="250"/>
      <c r="BN22" s="251"/>
      <c r="BO22" s="251"/>
      <c r="BP22" s="251"/>
      <c r="BQ22" s="251"/>
      <c r="BR22" s="251"/>
      <c r="BS22" s="251"/>
      <c r="BT22" s="251"/>
      <c r="BU22" s="252"/>
      <c r="BV22" s="325"/>
      <c r="BW22" s="326"/>
      <c r="BX22" s="326"/>
      <c r="BY22" s="326"/>
      <c r="BZ22" s="326"/>
      <c r="CA22" s="326"/>
      <c r="CB22" s="326"/>
      <c r="CC22" s="327"/>
      <c r="CD22" s="332"/>
      <c r="CE22" s="320">
        <v>1</v>
      </c>
      <c r="CF22" s="263" t="str">
        <f>IF($G22="прямая","гр.5&gt;120%",IF($G22="обратная","гр.5&lt;80%","???"))</f>
        <v>???</v>
      </c>
      <c r="CG22" s="320">
        <v>2</v>
      </c>
      <c r="CH22" s="263" t="s">
        <v>86</v>
      </c>
      <c r="CI22" s="320">
        <v>3</v>
      </c>
      <c r="CJ22" s="263" t="str">
        <f>IF($G22="прямая","гр.5&lt;80%",IF($G22="обратная","гр.5&gt;120%","???"))</f>
        <v>???</v>
      </c>
    </row>
    <row r="23" spans="1:89" s="31" customFormat="1">
      <c r="A23" s="260" t="s">
        <v>171</v>
      </c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2"/>
      <c r="AK23" s="237"/>
      <c r="AL23" s="340"/>
      <c r="AM23" s="341"/>
      <c r="AN23" s="341"/>
      <c r="AO23" s="341"/>
      <c r="AP23" s="341"/>
      <c r="AQ23" s="341"/>
      <c r="AR23" s="341"/>
      <c r="AS23" s="341"/>
      <c r="AT23" s="342"/>
      <c r="AU23" s="340"/>
      <c r="AV23" s="341"/>
      <c r="AW23" s="341"/>
      <c r="AX23" s="341"/>
      <c r="AY23" s="341"/>
      <c r="AZ23" s="341"/>
      <c r="BA23" s="341"/>
      <c r="BB23" s="341"/>
      <c r="BC23" s="342"/>
      <c r="BD23" s="244">
        <f>IF(BC23="-","-",IF(BB23=BC23,1,IF(BB23=0,120%,BC23/BB23)))</f>
        <v>1</v>
      </c>
      <c r="BE23" s="245">
        <f t="shared" si="0"/>
        <v>1.2</v>
      </c>
      <c r="BF23" s="245">
        <f t="shared" si="0"/>
        <v>1.2</v>
      </c>
      <c r="BG23" s="245">
        <f t="shared" si="0"/>
        <v>1</v>
      </c>
      <c r="BH23" s="245">
        <f t="shared" si="0"/>
        <v>0.83333333333333337</v>
      </c>
      <c r="BI23" s="245">
        <f t="shared" si="0"/>
        <v>0.83333333333333337</v>
      </c>
      <c r="BJ23" s="245">
        <f t="shared" si="0"/>
        <v>1</v>
      </c>
      <c r="BK23" s="245">
        <f t="shared" si="0"/>
        <v>1.2</v>
      </c>
      <c r="BL23" s="246">
        <f t="shared" si="0"/>
        <v>1.2</v>
      </c>
      <c r="BM23" s="253"/>
      <c r="BN23" s="254"/>
      <c r="BO23" s="254"/>
      <c r="BP23" s="254"/>
      <c r="BQ23" s="254"/>
      <c r="BR23" s="254"/>
      <c r="BS23" s="254"/>
      <c r="BT23" s="254"/>
      <c r="BU23" s="255"/>
      <c r="BV23" s="328"/>
      <c r="BW23" s="329"/>
      <c r="BX23" s="329"/>
      <c r="BY23" s="329"/>
      <c r="BZ23" s="329"/>
      <c r="CA23" s="329"/>
      <c r="CB23" s="329"/>
      <c r="CC23" s="330"/>
      <c r="CD23" s="333"/>
      <c r="CE23" s="321">
        <v>1</v>
      </c>
      <c r="CF23" s="264" t="str">
        <f>IF($G23="прямая","гр.5&gt;120%",IF($G23="обратная","гр.5&lt;80%","???"))</f>
        <v>???</v>
      </c>
      <c r="CG23" s="321">
        <v>2</v>
      </c>
      <c r="CH23" s="264" t="s">
        <v>86</v>
      </c>
      <c r="CI23" s="321">
        <v>3</v>
      </c>
      <c r="CJ23" s="264" t="str">
        <f>IF($G23="прямая","гр.5&lt;80%",IF($G23="обратная","гр.5&gt;120%","???"))</f>
        <v>???</v>
      </c>
    </row>
    <row r="24" spans="1:89" s="43" customFormat="1">
      <c r="A24" s="214" t="s">
        <v>172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6"/>
      <c r="AK24" s="217"/>
      <c r="AL24" s="220" t="s">
        <v>79</v>
      </c>
      <c r="AM24" s="221"/>
      <c r="AN24" s="221"/>
      <c r="AO24" s="221"/>
      <c r="AP24" s="221"/>
      <c r="AQ24" s="221"/>
      <c r="AR24" s="221"/>
      <c r="AS24" s="221"/>
      <c r="AT24" s="222"/>
      <c r="AU24" s="220" t="s">
        <v>79</v>
      </c>
      <c r="AV24" s="221"/>
      <c r="AW24" s="221"/>
      <c r="AX24" s="221"/>
      <c r="AY24" s="221"/>
      <c r="AZ24" s="221"/>
      <c r="BA24" s="221"/>
      <c r="BB24" s="221"/>
      <c r="BC24" s="222"/>
      <c r="BD24" s="220" t="s">
        <v>79</v>
      </c>
      <c r="BE24" s="221"/>
      <c r="BF24" s="221"/>
      <c r="BG24" s="221"/>
      <c r="BH24" s="221"/>
      <c r="BI24" s="221"/>
      <c r="BJ24" s="221"/>
      <c r="BK24" s="221"/>
      <c r="BL24" s="222"/>
      <c r="BM24" s="220" t="s">
        <v>79</v>
      </c>
      <c r="BN24" s="221"/>
      <c r="BO24" s="221"/>
      <c r="BP24" s="221"/>
      <c r="BQ24" s="221"/>
      <c r="BR24" s="221"/>
      <c r="BS24" s="221"/>
      <c r="BT24" s="221"/>
      <c r="BU24" s="222"/>
      <c r="BV24" s="367">
        <f>IFERROR(AVERAGE(BV27:CC31),"-")</f>
        <v>0.5</v>
      </c>
      <c r="BW24" s="368" t="str">
        <f t="shared" ref="BW24:CC24" si="1">IFERROR(AVERAGE(BW27:BW31),"-")</f>
        <v>-</v>
      </c>
      <c r="BX24" s="368" t="str">
        <f t="shared" si="1"/>
        <v>-</v>
      </c>
      <c r="BY24" s="368" t="str">
        <f t="shared" si="1"/>
        <v>-</v>
      </c>
      <c r="BZ24" s="368" t="str">
        <f t="shared" si="1"/>
        <v>-</v>
      </c>
      <c r="CA24" s="368" t="str">
        <f t="shared" si="1"/>
        <v>-</v>
      </c>
      <c r="CB24" s="368" t="str">
        <f t="shared" si="1"/>
        <v>-</v>
      </c>
      <c r="CC24" s="369" t="str">
        <f t="shared" si="1"/>
        <v>-</v>
      </c>
      <c r="CD24" s="317">
        <f>BV24</f>
        <v>0.5</v>
      </c>
      <c r="CE24" s="317" t="s">
        <v>79</v>
      </c>
      <c r="CF24" s="317" t="s">
        <v>79</v>
      </c>
      <c r="CG24" s="317" t="s">
        <v>79</v>
      </c>
      <c r="CH24" s="317" t="s">
        <v>79</v>
      </c>
      <c r="CI24" s="317" t="s">
        <v>79</v>
      </c>
      <c r="CJ24" s="317" t="s">
        <v>79</v>
      </c>
      <c r="CK24" s="42" t="str">
        <f>IFERROR(AVERAGE(CK25:CK26,CK29),"-")</f>
        <v>-</v>
      </c>
    </row>
    <row r="25" spans="1:89" s="43" customFormat="1">
      <c r="A25" s="205" t="s">
        <v>173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7"/>
      <c r="AK25" s="218"/>
      <c r="AL25" s="223"/>
      <c r="AM25" s="224"/>
      <c r="AN25" s="224"/>
      <c r="AO25" s="224"/>
      <c r="AP25" s="224"/>
      <c r="AQ25" s="224"/>
      <c r="AR25" s="224"/>
      <c r="AS25" s="224"/>
      <c r="AT25" s="225"/>
      <c r="AU25" s="223"/>
      <c r="AV25" s="224"/>
      <c r="AW25" s="224"/>
      <c r="AX25" s="224"/>
      <c r="AY25" s="224"/>
      <c r="AZ25" s="224"/>
      <c r="BA25" s="224"/>
      <c r="BB25" s="224"/>
      <c r="BC25" s="225"/>
      <c r="BD25" s="223"/>
      <c r="BE25" s="224"/>
      <c r="BF25" s="224"/>
      <c r="BG25" s="224"/>
      <c r="BH25" s="224"/>
      <c r="BI25" s="224"/>
      <c r="BJ25" s="224"/>
      <c r="BK25" s="224"/>
      <c r="BL25" s="225"/>
      <c r="BM25" s="223"/>
      <c r="BN25" s="224"/>
      <c r="BO25" s="224"/>
      <c r="BP25" s="224"/>
      <c r="BQ25" s="224"/>
      <c r="BR25" s="224"/>
      <c r="BS25" s="224"/>
      <c r="BT25" s="224"/>
      <c r="BU25" s="225"/>
      <c r="BV25" s="370">
        <f t="shared" ref="BV25:CC26" si="2">IFERROR(AVERAGE(BV26:BV27,BV30),"-")</f>
        <v>0.5</v>
      </c>
      <c r="BW25" s="371" t="str">
        <f t="shared" si="2"/>
        <v>-</v>
      </c>
      <c r="BX25" s="371" t="str">
        <f t="shared" si="2"/>
        <v>-</v>
      </c>
      <c r="BY25" s="371" t="str">
        <f t="shared" si="2"/>
        <v>-</v>
      </c>
      <c r="BZ25" s="371" t="str">
        <f t="shared" si="2"/>
        <v>-</v>
      </c>
      <c r="CA25" s="371" t="str">
        <f t="shared" si="2"/>
        <v>-</v>
      </c>
      <c r="CB25" s="371" t="str">
        <f t="shared" si="2"/>
        <v>-</v>
      </c>
      <c r="CC25" s="372" t="str">
        <f t="shared" si="2"/>
        <v>-</v>
      </c>
      <c r="CD25" s="318">
        <f>IFERROR(AVERAGE(CD26:CD27),"-")</f>
        <v>0.625</v>
      </c>
      <c r="CE25" s="318"/>
      <c r="CF25" s="318"/>
      <c r="CG25" s="318"/>
      <c r="CH25" s="318"/>
      <c r="CI25" s="318"/>
      <c r="CJ25" s="318"/>
      <c r="CK25" s="42" t="str">
        <f>IFERROR(AVERAGE(CK26:CK27,CK30),"-")</f>
        <v>-</v>
      </c>
    </row>
    <row r="26" spans="1:89" s="43" customFormat="1">
      <c r="A26" s="208" t="s">
        <v>174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10"/>
      <c r="AK26" s="219"/>
      <c r="AL26" s="226"/>
      <c r="AM26" s="227"/>
      <c r="AN26" s="227"/>
      <c r="AO26" s="227"/>
      <c r="AP26" s="227"/>
      <c r="AQ26" s="227"/>
      <c r="AR26" s="227"/>
      <c r="AS26" s="227"/>
      <c r="AT26" s="228"/>
      <c r="AU26" s="226"/>
      <c r="AV26" s="227"/>
      <c r="AW26" s="227"/>
      <c r="AX26" s="227"/>
      <c r="AY26" s="227"/>
      <c r="AZ26" s="227"/>
      <c r="BA26" s="227"/>
      <c r="BB26" s="227"/>
      <c r="BC26" s="228"/>
      <c r="BD26" s="226"/>
      <c r="BE26" s="227"/>
      <c r="BF26" s="227"/>
      <c r="BG26" s="227"/>
      <c r="BH26" s="227"/>
      <c r="BI26" s="227"/>
      <c r="BJ26" s="227"/>
      <c r="BK26" s="227"/>
      <c r="BL26" s="228"/>
      <c r="BM26" s="226"/>
      <c r="BN26" s="227"/>
      <c r="BO26" s="227"/>
      <c r="BP26" s="227"/>
      <c r="BQ26" s="227"/>
      <c r="BR26" s="227"/>
      <c r="BS26" s="227"/>
      <c r="BT26" s="227"/>
      <c r="BU26" s="228"/>
      <c r="BV26" s="373">
        <f t="shared" si="2"/>
        <v>0.5</v>
      </c>
      <c r="BW26" s="374" t="str">
        <f t="shared" si="2"/>
        <v>-</v>
      </c>
      <c r="BX26" s="374" t="str">
        <f t="shared" si="2"/>
        <v>-</v>
      </c>
      <c r="BY26" s="374" t="str">
        <f t="shared" si="2"/>
        <v>-</v>
      </c>
      <c r="BZ26" s="374" t="str">
        <f t="shared" si="2"/>
        <v>-</v>
      </c>
      <c r="CA26" s="374" t="str">
        <f t="shared" si="2"/>
        <v>-</v>
      </c>
      <c r="CB26" s="374" t="str">
        <f t="shared" si="2"/>
        <v>-</v>
      </c>
      <c r="CC26" s="375" t="str">
        <f t="shared" si="2"/>
        <v>-</v>
      </c>
      <c r="CD26" s="319">
        <f>IFERROR(AVERAGE(CD27:CD28),"-")</f>
        <v>0.75</v>
      </c>
      <c r="CE26" s="319"/>
      <c r="CF26" s="319"/>
      <c r="CG26" s="319"/>
      <c r="CH26" s="319"/>
      <c r="CI26" s="319"/>
      <c r="CJ26" s="319"/>
      <c r="CK26" s="42" t="str">
        <f>IFERROR(AVERAGE(CK27:CK28,CK31),"-")</f>
        <v>-</v>
      </c>
    </row>
    <row r="27" spans="1:89" s="91" customFormat="1">
      <c r="A27" s="343" t="s">
        <v>175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5"/>
      <c r="AK27" s="346" t="s">
        <v>176</v>
      </c>
      <c r="AL27" s="349">
        <v>3</v>
      </c>
      <c r="AM27" s="350"/>
      <c r="AN27" s="350"/>
      <c r="AO27" s="350"/>
      <c r="AP27" s="350"/>
      <c r="AQ27" s="350"/>
      <c r="AR27" s="350"/>
      <c r="AS27" s="350"/>
      <c r="AT27" s="351"/>
      <c r="AU27" s="349">
        <v>3</v>
      </c>
      <c r="AV27" s="350"/>
      <c r="AW27" s="350"/>
      <c r="AX27" s="350"/>
      <c r="AY27" s="350"/>
      <c r="AZ27" s="350"/>
      <c r="BA27" s="350"/>
      <c r="BB27" s="350"/>
      <c r="BC27" s="351"/>
      <c r="BD27" s="358">
        <f>IF(AU27="-","-",IF(AL27=AU27,1,IF(AL27=0,120%,AU27/AL27)))</f>
        <v>1</v>
      </c>
      <c r="BE27" s="359">
        <f t="shared" ref="BE27:BL30" si="3">IF(BD27="-","-",IF(BC27=BD27,1,IF(BC27=0,120%,BD27/BC27)))</f>
        <v>1.2</v>
      </c>
      <c r="BF27" s="359">
        <f t="shared" si="3"/>
        <v>1.2</v>
      </c>
      <c r="BG27" s="359">
        <f t="shared" si="3"/>
        <v>1</v>
      </c>
      <c r="BH27" s="359">
        <f t="shared" si="3"/>
        <v>0.83333333333333337</v>
      </c>
      <c r="BI27" s="359">
        <f t="shared" si="3"/>
        <v>0.83333333333333337</v>
      </c>
      <c r="BJ27" s="359">
        <f t="shared" si="3"/>
        <v>1</v>
      </c>
      <c r="BK27" s="359">
        <f t="shared" si="3"/>
        <v>1.2</v>
      </c>
      <c r="BL27" s="360">
        <f t="shared" si="3"/>
        <v>1.2</v>
      </c>
      <c r="BM27" s="349" t="s">
        <v>140</v>
      </c>
      <c r="BN27" s="350"/>
      <c r="BO27" s="350"/>
      <c r="BP27" s="350"/>
      <c r="BQ27" s="350"/>
      <c r="BR27" s="350"/>
      <c r="BS27" s="350"/>
      <c r="BT27" s="350"/>
      <c r="BU27" s="351"/>
      <c r="BV27" s="391">
        <f>CD27</f>
        <v>0.5</v>
      </c>
      <c r="BW27" s="392"/>
      <c r="BX27" s="392"/>
      <c r="BY27" s="392"/>
      <c r="BZ27" s="392"/>
      <c r="CA27" s="392"/>
      <c r="CB27" s="392"/>
      <c r="CC27" s="393"/>
      <c r="CD27" s="384">
        <f>IF(BD27="-","-",IF(BM27="прямая",IF(BD27&gt;120%,CE27,IF(BD27&lt;80%,CI27,CG27)),IF(BD27&lt;80%,CE27,IF(BD27&gt;120%,CI27,CG27))))</f>
        <v>0.5</v>
      </c>
      <c r="CE27" s="381">
        <v>0.25</v>
      </c>
      <c r="CF27" s="382" t="str">
        <f>IF(BM27="прямая","гр.5&gt;120%",IF(BM27="обратная","гр.5&lt;80%","???"))</f>
        <v>гр.5&lt;80%</v>
      </c>
      <c r="CG27" s="381">
        <v>0.5</v>
      </c>
      <c r="CH27" s="382" t="s">
        <v>86</v>
      </c>
      <c r="CI27" s="381">
        <v>0.75</v>
      </c>
      <c r="CJ27" s="382" t="str">
        <f>IF(BM27="прямая","гр.5&lt;80%",IF(BM27="обратная","гр.5&gt;120%","???"))</f>
        <v>гр.5&gt;120%</v>
      </c>
    </row>
    <row r="28" spans="1:89" s="91" customFormat="1">
      <c r="A28" s="385" t="s">
        <v>177</v>
      </c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7"/>
      <c r="AK28" s="347"/>
      <c r="AL28" s="352"/>
      <c r="AM28" s="353"/>
      <c r="AN28" s="353"/>
      <c r="AO28" s="353"/>
      <c r="AP28" s="353"/>
      <c r="AQ28" s="353"/>
      <c r="AR28" s="353"/>
      <c r="AS28" s="353"/>
      <c r="AT28" s="354"/>
      <c r="AU28" s="352"/>
      <c r="AV28" s="353"/>
      <c r="AW28" s="353"/>
      <c r="AX28" s="353"/>
      <c r="AY28" s="353"/>
      <c r="AZ28" s="353"/>
      <c r="BA28" s="353"/>
      <c r="BB28" s="353"/>
      <c r="BC28" s="354"/>
      <c r="BD28" s="361">
        <f>IF(BC28="-","-",IF(BB28=BC28,1,IF(BB28=0,120%,BC28/BB28)))</f>
        <v>1</v>
      </c>
      <c r="BE28" s="362">
        <f t="shared" si="3"/>
        <v>1.2</v>
      </c>
      <c r="BF28" s="362">
        <f t="shared" si="3"/>
        <v>1.2</v>
      </c>
      <c r="BG28" s="362">
        <f t="shared" si="3"/>
        <v>1</v>
      </c>
      <c r="BH28" s="362">
        <f t="shared" si="3"/>
        <v>0.83333333333333337</v>
      </c>
      <c r="BI28" s="362">
        <f t="shared" si="3"/>
        <v>0.83333333333333337</v>
      </c>
      <c r="BJ28" s="362">
        <f t="shared" si="3"/>
        <v>1</v>
      </c>
      <c r="BK28" s="362">
        <f t="shared" si="3"/>
        <v>1.2</v>
      </c>
      <c r="BL28" s="363">
        <f t="shared" si="3"/>
        <v>1.2</v>
      </c>
      <c r="BM28" s="352"/>
      <c r="BN28" s="353"/>
      <c r="BO28" s="353"/>
      <c r="BP28" s="353"/>
      <c r="BQ28" s="353"/>
      <c r="BR28" s="353"/>
      <c r="BS28" s="353"/>
      <c r="BT28" s="353"/>
      <c r="BU28" s="354"/>
      <c r="BV28" s="394"/>
      <c r="BW28" s="395"/>
      <c r="BX28" s="395"/>
      <c r="BY28" s="395"/>
      <c r="BZ28" s="395"/>
      <c r="CA28" s="395"/>
      <c r="CB28" s="395"/>
      <c r="CC28" s="396"/>
      <c r="CD28" s="400">
        <f t="shared" ref="CD28:CD30" si="4">IF(CA28="-","-",IF(CB28="прямая",IF(CA28&gt;120%,CE28,IF(CA28&lt;80%,CI28,CG28)),IF(CA28&lt;80%,CE28,IF(CA28&gt;120%,CI28,CG28))))</f>
        <v>1</v>
      </c>
      <c r="CE28" s="381">
        <v>1</v>
      </c>
      <c r="CF28" s="382" t="str">
        <f>IF($G28="прямая","гр.5&gt;120%",IF($G28="обратная","гр.5&lt;80%","???"))</f>
        <v>???</v>
      </c>
      <c r="CG28" s="381">
        <v>2</v>
      </c>
      <c r="CH28" s="382" t="s">
        <v>86</v>
      </c>
      <c r="CI28" s="381">
        <v>3</v>
      </c>
      <c r="CJ28" s="382" t="str">
        <f>IF($G28="прямая","гр.5&lt;80%",IF($G28="обратная","гр.5&gt;120%","???"))</f>
        <v>???</v>
      </c>
    </row>
    <row r="29" spans="1:89" s="91" customFormat="1">
      <c r="A29" s="385" t="s">
        <v>178</v>
      </c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  <c r="AG29" s="386"/>
      <c r="AH29" s="386"/>
      <c r="AI29" s="386"/>
      <c r="AJ29" s="387"/>
      <c r="AK29" s="347"/>
      <c r="AL29" s="352"/>
      <c r="AM29" s="353"/>
      <c r="AN29" s="353"/>
      <c r="AO29" s="353"/>
      <c r="AP29" s="353"/>
      <c r="AQ29" s="353"/>
      <c r="AR29" s="353"/>
      <c r="AS29" s="353"/>
      <c r="AT29" s="354"/>
      <c r="AU29" s="352"/>
      <c r="AV29" s="353"/>
      <c r="AW29" s="353"/>
      <c r="AX29" s="353"/>
      <c r="AY29" s="353"/>
      <c r="AZ29" s="353"/>
      <c r="BA29" s="353"/>
      <c r="BB29" s="353"/>
      <c r="BC29" s="354"/>
      <c r="BD29" s="361">
        <f>IF(BC29="-","-",IF(BB29=BC29,1,IF(BB29=0,120%,BC29/BB29)))</f>
        <v>1</v>
      </c>
      <c r="BE29" s="362">
        <f t="shared" si="3"/>
        <v>1.2</v>
      </c>
      <c r="BF29" s="362">
        <f t="shared" si="3"/>
        <v>1.2</v>
      </c>
      <c r="BG29" s="362">
        <f t="shared" si="3"/>
        <v>1</v>
      </c>
      <c r="BH29" s="362">
        <f t="shared" si="3"/>
        <v>0.83333333333333337</v>
      </c>
      <c r="BI29" s="362">
        <f t="shared" si="3"/>
        <v>0.83333333333333337</v>
      </c>
      <c r="BJ29" s="362">
        <f t="shared" si="3"/>
        <v>1</v>
      </c>
      <c r="BK29" s="362">
        <f t="shared" si="3"/>
        <v>1.2</v>
      </c>
      <c r="BL29" s="363">
        <f t="shared" si="3"/>
        <v>1.2</v>
      </c>
      <c r="BM29" s="352"/>
      <c r="BN29" s="353"/>
      <c r="BO29" s="353"/>
      <c r="BP29" s="353"/>
      <c r="BQ29" s="353"/>
      <c r="BR29" s="353"/>
      <c r="BS29" s="353"/>
      <c r="BT29" s="353"/>
      <c r="BU29" s="354"/>
      <c r="BV29" s="394"/>
      <c r="BW29" s="395"/>
      <c r="BX29" s="395"/>
      <c r="BY29" s="395"/>
      <c r="BZ29" s="395"/>
      <c r="CA29" s="395"/>
      <c r="CB29" s="395"/>
      <c r="CC29" s="396"/>
      <c r="CD29" s="400">
        <f t="shared" si="4"/>
        <v>1</v>
      </c>
      <c r="CE29" s="381">
        <v>1</v>
      </c>
      <c r="CF29" s="382" t="str">
        <f>IF($G29="прямая","гр.5&gt;120%",IF($G29="обратная","гр.5&lt;80%","???"))</f>
        <v>???</v>
      </c>
      <c r="CG29" s="381">
        <v>2</v>
      </c>
      <c r="CH29" s="382" t="s">
        <v>86</v>
      </c>
      <c r="CI29" s="381">
        <v>3</v>
      </c>
      <c r="CJ29" s="382" t="str">
        <f>IF($G29="прямая","гр.5&lt;80%",IF($G29="обратная","гр.5&gt;120%","???"))</f>
        <v>???</v>
      </c>
    </row>
    <row r="30" spans="1:89" s="91" customFormat="1">
      <c r="A30" s="388" t="s">
        <v>168</v>
      </c>
      <c r="B30" s="389"/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  <c r="V30" s="389"/>
      <c r="W30" s="389"/>
      <c r="X30" s="389"/>
      <c r="Y30" s="389"/>
      <c r="Z30" s="389"/>
      <c r="AA30" s="389"/>
      <c r="AB30" s="389"/>
      <c r="AC30" s="389"/>
      <c r="AD30" s="389"/>
      <c r="AE30" s="389"/>
      <c r="AF30" s="389"/>
      <c r="AG30" s="389"/>
      <c r="AH30" s="389"/>
      <c r="AI30" s="389"/>
      <c r="AJ30" s="390"/>
      <c r="AK30" s="348"/>
      <c r="AL30" s="355"/>
      <c r="AM30" s="356"/>
      <c r="AN30" s="356"/>
      <c r="AO30" s="356"/>
      <c r="AP30" s="356"/>
      <c r="AQ30" s="356"/>
      <c r="AR30" s="356"/>
      <c r="AS30" s="356"/>
      <c r="AT30" s="357"/>
      <c r="AU30" s="355"/>
      <c r="AV30" s="356"/>
      <c r="AW30" s="356"/>
      <c r="AX30" s="356"/>
      <c r="AY30" s="356"/>
      <c r="AZ30" s="356"/>
      <c r="BA30" s="356"/>
      <c r="BB30" s="356"/>
      <c r="BC30" s="357"/>
      <c r="BD30" s="364">
        <f>IF(BC30="-","-",IF(BB30=BC30,1,IF(BB30=0,120%,BC30/BB30)))</f>
        <v>1</v>
      </c>
      <c r="BE30" s="365">
        <f t="shared" si="3"/>
        <v>1.2</v>
      </c>
      <c r="BF30" s="365">
        <f t="shared" si="3"/>
        <v>1.2</v>
      </c>
      <c r="BG30" s="365">
        <f t="shared" si="3"/>
        <v>1</v>
      </c>
      <c r="BH30" s="365">
        <f t="shared" si="3"/>
        <v>0.83333333333333337</v>
      </c>
      <c r="BI30" s="365">
        <f t="shared" si="3"/>
        <v>0.83333333333333337</v>
      </c>
      <c r="BJ30" s="365">
        <f t="shared" si="3"/>
        <v>1</v>
      </c>
      <c r="BK30" s="365">
        <f t="shared" si="3"/>
        <v>1.2</v>
      </c>
      <c r="BL30" s="366">
        <f t="shared" si="3"/>
        <v>1.2</v>
      </c>
      <c r="BM30" s="355"/>
      <c r="BN30" s="356"/>
      <c r="BO30" s="356"/>
      <c r="BP30" s="356"/>
      <c r="BQ30" s="356"/>
      <c r="BR30" s="356"/>
      <c r="BS30" s="356"/>
      <c r="BT30" s="356"/>
      <c r="BU30" s="357"/>
      <c r="BV30" s="397"/>
      <c r="BW30" s="398"/>
      <c r="BX30" s="398"/>
      <c r="BY30" s="398"/>
      <c r="BZ30" s="398"/>
      <c r="CA30" s="398"/>
      <c r="CB30" s="398"/>
      <c r="CC30" s="399"/>
      <c r="CD30" s="401">
        <f t="shared" si="4"/>
        <v>1</v>
      </c>
      <c r="CE30" s="384">
        <v>1</v>
      </c>
      <c r="CF30" s="383" t="str">
        <f>IF($G30="прямая","гр.5&gt;120%",IF($G30="обратная","гр.5&lt;80%","???"))</f>
        <v>???</v>
      </c>
      <c r="CG30" s="384">
        <v>2</v>
      </c>
      <c r="CH30" s="383" t="s">
        <v>86</v>
      </c>
      <c r="CI30" s="384">
        <v>3</v>
      </c>
      <c r="CJ30" s="383" t="str">
        <f>IF($G30="прямая","гр.5&lt;80%",IF($G30="обратная","гр.5&gt;120%","???"))</f>
        <v>???</v>
      </c>
    </row>
    <row r="31" spans="1:89" s="94" customFormat="1">
      <c r="A31" s="376" t="s">
        <v>179</v>
      </c>
      <c r="B31" s="376"/>
      <c r="C31" s="376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  <c r="S31" s="376"/>
      <c r="T31" s="376"/>
      <c r="U31" s="376"/>
      <c r="V31" s="376"/>
      <c r="W31" s="376"/>
      <c r="X31" s="376"/>
      <c r="Y31" s="376"/>
      <c r="Z31" s="376"/>
      <c r="AA31" s="376"/>
      <c r="AB31" s="376"/>
      <c r="AC31" s="376"/>
      <c r="AD31" s="376"/>
      <c r="AE31" s="376"/>
      <c r="AF31" s="376"/>
      <c r="AG31" s="376"/>
      <c r="AH31" s="376"/>
      <c r="AI31" s="376"/>
      <c r="AJ31" s="376"/>
      <c r="AK31" s="92" t="s">
        <v>168</v>
      </c>
      <c r="AL31" s="377">
        <v>0</v>
      </c>
      <c r="AM31" s="377"/>
      <c r="AN31" s="377"/>
      <c r="AO31" s="377"/>
      <c r="AP31" s="377"/>
      <c r="AQ31" s="377"/>
      <c r="AR31" s="377"/>
      <c r="AS31" s="377"/>
      <c r="AT31" s="377"/>
      <c r="AU31" s="377">
        <v>0</v>
      </c>
      <c r="AV31" s="377"/>
      <c r="AW31" s="377"/>
      <c r="AX31" s="377"/>
      <c r="AY31" s="377"/>
      <c r="AZ31" s="377"/>
      <c r="BA31" s="377"/>
      <c r="BB31" s="377"/>
      <c r="BC31" s="377"/>
      <c r="BD31" s="378">
        <f>IF(AU31="-","-",IF(AL31=AU31,1,IF(AL31=0,120%,AU31/AL31)))</f>
        <v>1</v>
      </c>
      <c r="BE31" s="379"/>
      <c r="BF31" s="379"/>
      <c r="BG31" s="379"/>
      <c r="BH31" s="379"/>
      <c r="BI31" s="379"/>
      <c r="BJ31" s="379"/>
      <c r="BK31" s="379"/>
      <c r="BL31" s="380"/>
      <c r="BM31" s="377" t="s">
        <v>140</v>
      </c>
      <c r="BN31" s="377"/>
      <c r="BO31" s="377"/>
      <c r="BP31" s="377"/>
      <c r="BQ31" s="377"/>
      <c r="BR31" s="377"/>
      <c r="BS31" s="377"/>
      <c r="BT31" s="377"/>
      <c r="BU31" s="377"/>
      <c r="BV31" s="381">
        <f>CD31</f>
        <v>0.5</v>
      </c>
      <c r="BW31" s="377"/>
      <c r="BX31" s="377"/>
      <c r="BY31" s="377"/>
      <c r="BZ31" s="377"/>
      <c r="CA31" s="377"/>
      <c r="CB31" s="377"/>
      <c r="CC31" s="377"/>
      <c r="CD31" s="93">
        <f>IF(BD31="-","-",IF(BM31="прямая",IF(BD31&gt;120%,CE31,IF(BD31&lt;80%,CI31,CG31)),IF(BD31&lt;80%,CE31,IF(BD31&gt;120%,CI31,CG31))))</f>
        <v>0.5</v>
      </c>
      <c r="CE31" s="93">
        <v>0.25</v>
      </c>
      <c r="CF31" s="81" t="str">
        <f>IF(BM31="прямая","гр.5&gt;120%",IF(BM31="обратная","гр.5&lt;80%","???"))</f>
        <v>гр.5&lt;80%</v>
      </c>
      <c r="CG31" s="93">
        <v>0.5</v>
      </c>
      <c r="CH31" s="81" t="s">
        <v>86</v>
      </c>
      <c r="CI31" s="93">
        <v>0.75</v>
      </c>
      <c r="CJ31" s="81" t="str">
        <f>IF(BM31="прямая","гр.5&lt;80%",IF(BM31="обратная","гр.5&gt;120%","???"))</f>
        <v>гр.5&gt;120%</v>
      </c>
    </row>
    <row r="32" spans="1:89">
      <c r="A32" s="232" t="s">
        <v>180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4"/>
      <c r="AK32" s="235" t="s">
        <v>65</v>
      </c>
      <c r="AL32" s="238">
        <v>0</v>
      </c>
      <c r="AM32" s="239"/>
      <c r="AN32" s="239"/>
      <c r="AO32" s="239"/>
      <c r="AP32" s="239"/>
      <c r="AQ32" s="239"/>
      <c r="AR32" s="239"/>
      <c r="AS32" s="239"/>
      <c r="AT32" s="240"/>
      <c r="AU32" s="238">
        <v>0</v>
      </c>
      <c r="AV32" s="239"/>
      <c r="AW32" s="239"/>
      <c r="AX32" s="239"/>
      <c r="AY32" s="239"/>
      <c r="AZ32" s="239"/>
      <c r="BA32" s="239"/>
      <c r="BB32" s="239"/>
      <c r="BC32" s="240"/>
      <c r="BD32" s="238">
        <f>IF(AU32="-","-",IF(AL32=AU32,1,IF(AL32=0,120%,AU32/AL32)))</f>
        <v>1</v>
      </c>
      <c r="BE32" s="239">
        <f t="shared" ref="BE32:BL38" si="5">IF(BD32="-","-",IF(BC32=BD32,1,IF(BC32=0,120%,BD32/BC32)))</f>
        <v>1.2</v>
      </c>
      <c r="BF32" s="239">
        <f t="shared" si="5"/>
        <v>1.2</v>
      </c>
      <c r="BG32" s="239">
        <f t="shared" si="5"/>
        <v>1</v>
      </c>
      <c r="BH32" s="239">
        <f t="shared" si="5"/>
        <v>0.83333333333333337</v>
      </c>
      <c r="BI32" s="239">
        <f t="shared" si="5"/>
        <v>0.83333333333333337</v>
      </c>
      <c r="BJ32" s="239">
        <f t="shared" si="5"/>
        <v>1</v>
      </c>
      <c r="BK32" s="239">
        <f t="shared" si="5"/>
        <v>1.2</v>
      </c>
      <c r="BL32" s="240">
        <f t="shared" si="5"/>
        <v>1.2</v>
      </c>
      <c r="BM32" s="247" t="s">
        <v>140</v>
      </c>
      <c r="BN32" s="248"/>
      <c r="BO32" s="248"/>
      <c r="BP32" s="248"/>
      <c r="BQ32" s="248"/>
      <c r="BR32" s="248"/>
      <c r="BS32" s="248"/>
      <c r="BT32" s="248"/>
      <c r="BU32" s="249"/>
      <c r="BV32" s="404">
        <f>CD32</f>
        <v>0.5</v>
      </c>
      <c r="BW32" s="248"/>
      <c r="BX32" s="248"/>
      <c r="BY32" s="248"/>
      <c r="BZ32" s="248"/>
      <c r="CA32" s="248"/>
      <c r="CB32" s="248"/>
      <c r="CC32" s="249"/>
      <c r="CD32" s="321">
        <f>IF(BD32="-","-",IF(BM32="прямая",IF(BD32&gt;120%,CE32,IF(BD32&lt;80%,CI32,CG32)),IF(BD32&lt;80%,CE32,IF(BD32&gt;120%,CI32,CG32))))</f>
        <v>0.5</v>
      </c>
      <c r="CE32" s="321">
        <v>0.25</v>
      </c>
      <c r="CF32" s="264" t="str">
        <f>IF(BM32="прямая","гр.5&gt;120%",IF(BM32="обратная","гр.5&lt;80%","???"))</f>
        <v>гр.5&lt;80%</v>
      </c>
      <c r="CG32" s="321">
        <v>0.5</v>
      </c>
      <c r="CH32" s="264" t="s">
        <v>86</v>
      </c>
      <c r="CI32" s="321">
        <v>0.75</v>
      </c>
      <c r="CJ32" s="264" t="str">
        <f>IF(BM32="прямая","гр.5&lt;80%",IF(BM32="обратная","гр.5&gt;120%","???"))</f>
        <v>гр.5&gt;120%</v>
      </c>
    </row>
    <row r="33" spans="1:88">
      <c r="A33" s="257" t="s">
        <v>181</v>
      </c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9"/>
      <c r="AK33" s="236"/>
      <c r="AL33" s="241"/>
      <c r="AM33" s="242"/>
      <c r="AN33" s="242"/>
      <c r="AO33" s="242"/>
      <c r="AP33" s="242"/>
      <c r="AQ33" s="242"/>
      <c r="AR33" s="242"/>
      <c r="AS33" s="242"/>
      <c r="AT33" s="243"/>
      <c r="AU33" s="241"/>
      <c r="AV33" s="242"/>
      <c r="AW33" s="242"/>
      <c r="AX33" s="242"/>
      <c r="AY33" s="242"/>
      <c r="AZ33" s="242"/>
      <c r="BA33" s="242"/>
      <c r="BB33" s="242"/>
      <c r="BC33" s="243"/>
      <c r="BD33" s="241">
        <f t="shared" ref="BD33:BD38" si="6">IF(BC33="-","-",IF(BB33=BC33,1,IF(BB33=0,120%,BC33/BB33)))</f>
        <v>1</v>
      </c>
      <c r="BE33" s="242">
        <f t="shared" si="5"/>
        <v>1.2</v>
      </c>
      <c r="BF33" s="242">
        <f t="shared" si="5"/>
        <v>1.2</v>
      </c>
      <c r="BG33" s="242">
        <f t="shared" si="5"/>
        <v>1</v>
      </c>
      <c r="BH33" s="242">
        <f t="shared" si="5"/>
        <v>0.83333333333333337</v>
      </c>
      <c r="BI33" s="242">
        <f t="shared" si="5"/>
        <v>0.83333333333333337</v>
      </c>
      <c r="BJ33" s="242">
        <f t="shared" si="5"/>
        <v>1</v>
      </c>
      <c r="BK33" s="242">
        <f t="shared" si="5"/>
        <v>1.2</v>
      </c>
      <c r="BL33" s="243">
        <f t="shared" si="5"/>
        <v>1.2</v>
      </c>
      <c r="BM33" s="250"/>
      <c r="BN33" s="251"/>
      <c r="BO33" s="251"/>
      <c r="BP33" s="251"/>
      <c r="BQ33" s="251"/>
      <c r="BR33" s="251"/>
      <c r="BS33" s="251"/>
      <c r="BT33" s="251"/>
      <c r="BU33" s="252"/>
      <c r="BV33" s="250"/>
      <c r="BW33" s="251"/>
      <c r="BX33" s="251"/>
      <c r="BY33" s="251"/>
      <c r="BZ33" s="251"/>
      <c r="CA33" s="251"/>
      <c r="CB33" s="251"/>
      <c r="CC33" s="252"/>
      <c r="CD33" s="402">
        <f t="shared" ref="CD33:CD38" si="7">IF(CA33="-","-",IF(CB33="прямая",IF(CA33&gt;120%,CE33,IF(CA33&lt;80%,CI33,CG33)),IF(CA33&lt;80%,CE33,IF(CA33&gt;120%,CI33,CG33))))</f>
        <v>0.25</v>
      </c>
      <c r="CE33" s="402">
        <v>0.25</v>
      </c>
      <c r="CF33" s="265" t="str">
        <f t="shared" ref="CF33:CF38" si="8">IF($G33="прямая","гр.5&gt;120%",IF($G33="обратная","гр.5&lt;80%","???"))</f>
        <v>???</v>
      </c>
      <c r="CG33" s="402">
        <v>0.5</v>
      </c>
      <c r="CH33" s="265" t="s">
        <v>86</v>
      </c>
      <c r="CI33" s="402">
        <v>0.75</v>
      </c>
      <c r="CJ33" s="265" t="str">
        <f t="shared" ref="CJ33:CJ38" si="9">IF($G33="прямая","гр.5&lt;80%",IF($G33="обратная","гр.5&gt;120%","???"))</f>
        <v>???</v>
      </c>
    </row>
    <row r="34" spans="1:88">
      <c r="A34" s="257" t="s">
        <v>182</v>
      </c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9"/>
      <c r="AK34" s="236"/>
      <c r="AL34" s="241"/>
      <c r="AM34" s="242"/>
      <c r="AN34" s="242"/>
      <c r="AO34" s="242"/>
      <c r="AP34" s="242"/>
      <c r="AQ34" s="242"/>
      <c r="AR34" s="242"/>
      <c r="AS34" s="242"/>
      <c r="AT34" s="243"/>
      <c r="AU34" s="241"/>
      <c r="AV34" s="242"/>
      <c r="AW34" s="242"/>
      <c r="AX34" s="242"/>
      <c r="AY34" s="242"/>
      <c r="AZ34" s="242"/>
      <c r="BA34" s="242"/>
      <c r="BB34" s="242"/>
      <c r="BC34" s="243"/>
      <c r="BD34" s="241">
        <f t="shared" si="6"/>
        <v>1</v>
      </c>
      <c r="BE34" s="242">
        <f t="shared" si="5"/>
        <v>1.2</v>
      </c>
      <c r="BF34" s="242">
        <f t="shared" si="5"/>
        <v>1.2</v>
      </c>
      <c r="BG34" s="242">
        <f t="shared" si="5"/>
        <v>1</v>
      </c>
      <c r="BH34" s="242">
        <f t="shared" si="5"/>
        <v>0.83333333333333337</v>
      </c>
      <c r="BI34" s="242">
        <f t="shared" si="5"/>
        <v>0.83333333333333337</v>
      </c>
      <c r="BJ34" s="242">
        <f t="shared" si="5"/>
        <v>1</v>
      </c>
      <c r="BK34" s="242">
        <f t="shared" si="5"/>
        <v>1.2</v>
      </c>
      <c r="BL34" s="243">
        <f t="shared" si="5"/>
        <v>1.2</v>
      </c>
      <c r="BM34" s="250"/>
      <c r="BN34" s="251"/>
      <c r="BO34" s="251"/>
      <c r="BP34" s="251"/>
      <c r="BQ34" s="251"/>
      <c r="BR34" s="251"/>
      <c r="BS34" s="251"/>
      <c r="BT34" s="251"/>
      <c r="BU34" s="252"/>
      <c r="BV34" s="250"/>
      <c r="BW34" s="251"/>
      <c r="BX34" s="251"/>
      <c r="BY34" s="251"/>
      <c r="BZ34" s="251"/>
      <c r="CA34" s="251"/>
      <c r="CB34" s="251"/>
      <c r="CC34" s="252"/>
      <c r="CD34" s="402">
        <f t="shared" si="7"/>
        <v>0.25</v>
      </c>
      <c r="CE34" s="402">
        <v>0.25</v>
      </c>
      <c r="CF34" s="265" t="str">
        <f t="shared" si="8"/>
        <v>???</v>
      </c>
      <c r="CG34" s="402">
        <v>0.5</v>
      </c>
      <c r="CH34" s="265" t="s">
        <v>86</v>
      </c>
      <c r="CI34" s="402">
        <v>0.75</v>
      </c>
      <c r="CJ34" s="265" t="str">
        <f t="shared" si="9"/>
        <v>???</v>
      </c>
    </row>
    <row r="35" spans="1:88">
      <c r="A35" s="257" t="s">
        <v>183</v>
      </c>
      <c r="B35" s="258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9"/>
      <c r="AK35" s="236"/>
      <c r="AL35" s="241"/>
      <c r="AM35" s="242"/>
      <c r="AN35" s="242"/>
      <c r="AO35" s="242"/>
      <c r="AP35" s="242"/>
      <c r="AQ35" s="242"/>
      <c r="AR35" s="242"/>
      <c r="AS35" s="242"/>
      <c r="AT35" s="243"/>
      <c r="AU35" s="241"/>
      <c r="AV35" s="242"/>
      <c r="AW35" s="242"/>
      <c r="AX35" s="242"/>
      <c r="AY35" s="242"/>
      <c r="AZ35" s="242"/>
      <c r="BA35" s="242"/>
      <c r="BB35" s="242"/>
      <c r="BC35" s="243"/>
      <c r="BD35" s="241">
        <f t="shared" si="6"/>
        <v>1</v>
      </c>
      <c r="BE35" s="242">
        <f t="shared" si="5"/>
        <v>1.2</v>
      </c>
      <c r="BF35" s="242">
        <f t="shared" si="5"/>
        <v>1.2</v>
      </c>
      <c r="BG35" s="242">
        <f t="shared" si="5"/>
        <v>1</v>
      </c>
      <c r="BH35" s="242">
        <f t="shared" si="5"/>
        <v>0.83333333333333337</v>
      </c>
      <c r="BI35" s="242">
        <f t="shared" si="5"/>
        <v>0.83333333333333337</v>
      </c>
      <c r="BJ35" s="242">
        <f t="shared" si="5"/>
        <v>1</v>
      </c>
      <c r="BK35" s="242">
        <f t="shared" si="5"/>
        <v>1.2</v>
      </c>
      <c r="BL35" s="243">
        <f t="shared" si="5"/>
        <v>1.2</v>
      </c>
      <c r="BM35" s="250"/>
      <c r="BN35" s="251"/>
      <c r="BO35" s="251"/>
      <c r="BP35" s="251"/>
      <c r="BQ35" s="251"/>
      <c r="BR35" s="251"/>
      <c r="BS35" s="251"/>
      <c r="BT35" s="251"/>
      <c r="BU35" s="252"/>
      <c r="BV35" s="250"/>
      <c r="BW35" s="251"/>
      <c r="BX35" s="251"/>
      <c r="BY35" s="251"/>
      <c r="BZ35" s="251"/>
      <c r="CA35" s="251"/>
      <c r="CB35" s="251"/>
      <c r="CC35" s="252"/>
      <c r="CD35" s="402">
        <f t="shared" si="7"/>
        <v>0.25</v>
      </c>
      <c r="CE35" s="402">
        <v>0.25</v>
      </c>
      <c r="CF35" s="265" t="str">
        <f t="shared" si="8"/>
        <v>???</v>
      </c>
      <c r="CG35" s="402">
        <v>0.5</v>
      </c>
      <c r="CH35" s="265" t="s">
        <v>86</v>
      </c>
      <c r="CI35" s="402">
        <v>0.75</v>
      </c>
      <c r="CJ35" s="265" t="str">
        <f t="shared" si="9"/>
        <v>???</v>
      </c>
    </row>
    <row r="36" spans="1:88">
      <c r="A36" s="257" t="s">
        <v>184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9"/>
      <c r="AK36" s="236"/>
      <c r="AL36" s="241"/>
      <c r="AM36" s="242"/>
      <c r="AN36" s="242"/>
      <c r="AO36" s="242"/>
      <c r="AP36" s="242"/>
      <c r="AQ36" s="242"/>
      <c r="AR36" s="242"/>
      <c r="AS36" s="242"/>
      <c r="AT36" s="243"/>
      <c r="AU36" s="241"/>
      <c r="AV36" s="242"/>
      <c r="AW36" s="242"/>
      <c r="AX36" s="242"/>
      <c r="AY36" s="242"/>
      <c r="AZ36" s="242"/>
      <c r="BA36" s="242"/>
      <c r="BB36" s="242"/>
      <c r="BC36" s="243"/>
      <c r="BD36" s="241">
        <f t="shared" si="6"/>
        <v>1</v>
      </c>
      <c r="BE36" s="242">
        <f t="shared" si="5"/>
        <v>1.2</v>
      </c>
      <c r="BF36" s="242">
        <f t="shared" si="5"/>
        <v>1.2</v>
      </c>
      <c r="BG36" s="242">
        <f t="shared" si="5"/>
        <v>1</v>
      </c>
      <c r="BH36" s="242">
        <f t="shared" si="5"/>
        <v>0.83333333333333337</v>
      </c>
      <c r="BI36" s="242">
        <f t="shared" si="5"/>
        <v>0.83333333333333337</v>
      </c>
      <c r="BJ36" s="242">
        <f t="shared" si="5"/>
        <v>1</v>
      </c>
      <c r="BK36" s="242">
        <f t="shared" si="5"/>
        <v>1.2</v>
      </c>
      <c r="BL36" s="243">
        <f t="shared" si="5"/>
        <v>1.2</v>
      </c>
      <c r="BM36" s="250"/>
      <c r="BN36" s="251"/>
      <c r="BO36" s="251"/>
      <c r="BP36" s="251"/>
      <c r="BQ36" s="251"/>
      <c r="BR36" s="251"/>
      <c r="BS36" s="251"/>
      <c r="BT36" s="251"/>
      <c r="BU36" s="252"/>
      <c r="BV36" s="250"/>
      <c r="BW36" s="251"/>
      <c r="BX36" s="251"/>
      <c r="BY36" s="251"/>
      <c r="BZ36" s="251"/>
      <c r="CA36" s="251"/>
      <c r="CB36" s="251"/>
      <c r="CC36" s="252"/>
      <c r="CD36" s="402">
        <f t="shared" si="7"/>
        <v>0.25</v>
      </c>
      <c r="CE36" s="402">
        <v>0.25</v>
      </c>
      <c r="CF36" s="265" t="str">
        <f t="shared" si="8"/>
        <v>???</v>
      </c>
      <c r="CG36" s="402">
        <v>0.5</v>
      </c>
      <c r="CH36" s="265" t="s">
        <v>86</v>
      </c>
      <c r="CI36" s="402">
        <v>0.75</v>
      </c>
      <c r="CJ36" s="265" t="str">
        <f t="shared" si="9"/>
        <v>???</v>
      </c>
    </row>
    <row r="37" spans="1:88">
      <c r="A37" s="257" t="s">
        <v>185</v>
      </c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9"/>
      <c r="AK37" s="236"/>
      <c r="AL37" s="241"/>
      <c r="AM37" s="242"/>
      <c r="AN37" s="242"/>
      <c r="AO37" s="242"/>
      <c r="AP37" s="242"/>
      <c r="AQ37" s="242"/>
      <c r="AR37" s="242"/>
      <c r="AS37" s="242"/>
      <c r="AT37" s="243"/>
      <c r="AU37" s="241"/>
      <c r="AV37" s="242"/>
      <c r="AW37" s="242"/>
      <c r="AX37" s="242"/>
      <c r="AY37" s="242"/>
      <c r="AZ37" s="242"/>
      <c r="BA37" s="242"/>
      <c r="BB37" s="242"/>
      <c r="BC37" s="243"/>
      <c r="BD37" s="241">
        <f t="shared" si="6"/>
        <v>1</v>
      </c>
      <c r="BE37" s="242">
        <f t="shared" si="5"/>
        <v>1.2</v>
      </c>
      <c r="BF37" s="242">
        <f t="shared" si="5"/>
        <v>1.2</v>
      </c>
      <c r="BG37" s="242">
        <f t="shared" si="5"/>
        <v>1</v>
      </c>
      <c r="BH37" s="242">
        <f t="shared" si="5"/>
        <v>0.83333333333333337</v>
      </c>
      <c r="BI37" s="242">
        <f t="shared" si="5"/>
        <v>0.83333333333333337</v>
      </c>
      <c r="BJ37" s="242">
        <f t="shared" si="5"/>
        <v>1</v>
      </c>
      <c r="BK37" s="242">
        <f t="shared" si="5"/>
        <v>1.2</v>
      </c>
      <c r="BL37" s="243">
        <f t="shared" si="5"/>
        <v>1.2</v>
      </c>
      <c r="BM37" s="250"/>
      <c r="BN37" s="251"/>
      <c r="BO37" s="251"/>
      <c r="BP37" s="251"/>
      <c r="BQ37" s="251"/>
      <c r="BR37" s="251"/>
      <c r="BS37" s="251"/>
      <c r="BT37" s="251"/>
      <c r="BU37" s="252"/>
      <c r="BV37" s="250"/>
      <c r="BW37" s="251"/>
      <c r="BX37" s="251"/>
      <c r="BY37" s="251"/>
      <c r="BZ37" s="251"/>
      <c r="CA37" s="251"/>
      <c r="CB37" s="251"/>
      <c r="CC37" s="252"/>
      <c r="CD37" s="402">
        <f t="shared" si="7"/>
        <v>0.25</v>
      </c>
      <c r="CE37" s="402">
        <v>0.25</v>
      </c>
      <c r="CF37" s="265" t="str">
        <f t="shared" si="8"/>
        <v>???</v>
      </c>
      <c r="CG37" s="402">
        <v>0.5</v>
      </c>
      <c r="CH37" s="265" t="s">
        <v>86</v>
      </c>
      <c r="CI37" s="402">
        <v>0.75</v>
      </c>
      <c r="CJ37" s="265" t="str">
        <f t="shared" si="9"/>
        <v>???</v>
      </c>
    </row>
    <row r="38" spans="1:88">
      <c r="A38" s="260" t="s">
        <v>186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2"/>
      <c r="AK38" s="237"/>
      <c r="AL38" s="244"/>
      <c r="AM38" s="245"/>
      <c r="AN38" s="245"/>
      <c r="AO38" s="245"/>
      <c r="AP38" s="245"/>
      <c r="AQ38" s="245"/>
      <c r="AR38" s="245"/>
      <c r="AS38" s="245"/>
      <c r="AT38" s="246"/>
      <c r="AU38" s="244"/>
      <c r="AV38" s="245"/>
      <c r="AW38" s="245"/>
      <c r="AX38" s="245"/>
      <c r="AY38" s="245"/>
      <c r="AZ38" s="245"/>
      <c r="BA38" s="245"/>
      <c r="BB38" s="245"/>
      <c r="BC38" s="246"/>
      <c r="BD38" s="244">
        <f t="shared" si="6"/>
        <v>1</v>
      </c>
      <c r="BE38" s="245">
        <f t="shared" si="5"/>
        <v>1.2</v>
      </c>
      <c r="BF38" s="245">
        <f t="shared" si="5"/>
        <v>1.2</v>
      </c>
      <c r="BG38" s="245">
        <f t="shared" si="5"/>
        <v>1</v>
      </c>
      <c r="BH38" s="245">
        <f t="shared" si="5"/>
        <v>0.83333333333333337</v>
      </c>
      <c r="BI38" s="245">
        <f t="shared" si="5"/>
        <v>0.83333333333333337</v>
      </c>
      <c r="BJ38" s="245">
        <f t="shared" si="5"/>
        <v>1</v>
      </c>
      <c r="BK38" s="245">
        <f t="shared" si="5"/>
        <v>1.2</v>
      </c>
      <c r="BL38" s="246">
        <f t="shared" si="5"/>
        <v>1.2</v>
      </c>
      <c r="BM38" s="253"/>
      <c r="BN38" s="254"/>
      <c r="BO38" s="254"/>
      <c r="BP38" s="254"/>
      <c r="BQ38" s="254"/>
      <c r="BR38" s="254"/>
      <c r="BS38" s="254"/>
      <c r="BT38" s="254"/>
      <c r="BU38" s="255"/>
      <c r="BV38" s="253"/>
      <c r="BW38" s="254"/>
      <c r="BX38" s="254"/>
      <c r="BY38" s="254"/>
      <c r="BZ38" s="254"/>
      <c r="CA38" s="254"/>
      <c r="CB38" s="254"/>
      <c r="CC38" s="255"/>
      <c r="CD38" s="403">
        <f t="shared" si="7"/>
        <v>0.25</v>
      </c>
      <c r="CE38" s="403">
        <v>0.25</v>
      </c>
      <c r="CF38" s="266" t="str">
        <f t="shared" si="8"/>
        <v>???</v>
      </c>
      <c r="CG38" s="403">
        <v>0.5</v>
      </c>
      <c r="CH38" s="266" t="s">
        <v>86</v>
      </c>
      <c r="CI38" s="403">
        <v>0.75</v>
      </c>
      <c r="CJ38" s="266" t="str">
        <f t="shared" si="9"/>
        <v>???</v>
      </c>
    </row>
    <row r="39" spans="1:88" s="20" customFormat="1">
      <c r="A39" s="214" t="s">
        <v>187</v>
      </c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6"/>
      <c r="AK39" s="217"/>
      <c r="AL39" s="406" t="s">
        <v>79</v>
      </c>
      <c r="AM39" s="221"/>
      <c r="AN39" s="221"/>
      <c r="AO39" s="221"/>
      <c r="AP39" s="221"/>
      <c r="AQ39" s="221"/>
      <c r="AR39" s="221"/>
      <c r="AS39" s="221"/>
      <c r="AT39" s="222"/>
      <c r="AU39" s="406" t="s">
        <v>79</v>
      </c>
      <c r="AV39" s="221"/>
      <c r="AW39" s="221"/>
      <c r="AX39" s="221"/>
      <c r="AY39" s="221"/>
      <c r="AZ39" s="221"/>
      <c r="BA39" s="221"/>
      <c r="BB39" s="221"/>
      <c r="BC39" s="222"/>
      <c r="BD39" s="406" t="s">
        <v>79</v>
      </c>
      <c r="BE39" s="221"/>
      <c r="BF39" s="221"/>
      <c r="BG39" s="221"/>
      <c r="BH39" s="221"/>
      <c r="BI39" s="221"/>
      <c r="BJ39" s="221"/>
      <c r="BK39" s="221"/>
      <c r="BL39" s="222"/>
      <c r="BM39" s="406" t="s">
        <v>79</v>
      </c>
      <c r="BN39" s="221"/>
      <c r="BO39" s="221"/>
      <c r="BP39" s="221"/>
      <c r="BQ39" s="221"/>
      <c r="BR39" s="221"/>
      <c r="BS39" s="221"/>
      <c r="BT39" s="221"/>
      <c r="BU39" s="222"/>
      <c r="BV39" s="405">
        <f>BV42</f>
        <v>0.5</v>
      </c>
      <c r="BW39" s="221"/>
      <c r="BX39" s="221"/>
      <c r="BY39" s="221"/>
      <c r="BZ39" s="221"/>
      <c r="CA39" s="221"/>
      <c r="CB39" s="221"/>
      <c r="CC39" s="222"/>
      <c r="CD39" s="317">
        <f>CD42</f>
        <v>0.5</v>
      </c>
      <c r="CE39" s="305" t="s">
        <v>79</v>
      </c>
      <c r="CF39" s="305" t="s">
        <v>79</v>
      </c>
      <c r="CG39" s="305" t="s">
        <v>79</v>
      </c>
      <c r="CH39" s="305" t="s">
        <v>79</v>
      </c>
      <c r="CI39" s="305" t="s">
        <v>79</v>
      </c>
      <c r="CJ39" s="305" t="s">
        <v>79</v>
      </c>
    </row>
    <row r="40" spans="1:88" s="20" customFormat="1">
      <c r="A40" s="205" t="s">
        <v>188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7"/>
      <c r="AK40" s="218"/>
      <c r="AL40" s="223"/>
      <c r="AM40" s="224"/>
      <c r="AN40" s="224"/>
      <c r="AO40" s="224"/>
      <c r="AP40" s="224"/>
      <c r="AQ40" s="224"/>
      <c r="AR40" s="224"/>
      <c r="AS40" s="224"/>
      <c r="AT40" s="225"/>
      <c r="AU40" s="223"/>
      <c r="AV40" s="224"/>
      <c r="AW40" s="224"/>
      <c r="AX40" s="224"/>
      <c r="AY40" s="224"/>
      <c r="AZ40" s="224"/>
      <c r="BA40" s="224"/>
      <c r="BB40" s="224"/>
      <c r="BC40" s="225"/>
      <c r="BD40" s="223"/>
      <c r="BE40" s="224"/>
      <c r="BF40" s="224"/>
      <c r="BG40" s="224"/>
      <c r="BH40" s="224"/>
      <c r="BI40" s="224"/>
      <c r="BJ40" s="224"/>
      <c r="BK40" s="224"/>
      <c r="BL40" s="225"/>
      <c r="BM40" s="223"/>
      <c r="BN40" s="224"/>
      <c r="BO40" s="224"/>
      <c r="BP40" s="224"/>
      <c r="BQ40" s="224"/>
      <c r="BR40" s="224"/>
      <c r="BS40" s="224"/>
      <c r="BT40" s="224"/>
      <c r="BU40" s="225"/>
      <c r="BV40" s="223"/>
      <c r="BW40" s="224"/>
      <c r="BX40" s="224"/>
      <c r="BY40" s="224"/>
      <c r="BZ40" s="224"/>
      <c r="CA40" s="224"/>
      <c r="CB40" s="224"/>
      <c r="CC40" s="225"/>
      <c r="CD40" s="306"/>
      <c r="CE40" s="306"/>
      <c r="CF40" s="306"/>
      <c r="CG40" s="306"/>
      <c r="CH40" s="306"/>
      <c r="CI40" s="306"/>
      <c r="CJ40" s="306"/>
    </row>
    <row r="41" spans="1:88" s="20" customFormat="1">
      <c r="A41" s="208" t="s">
        <v>189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10"/>
      <c r="AK41" s="219"/>
      <c r="AL41" s="226"/>
      <c r="AM41" s="227"/>
      <c r="AN41" s="227"/>
      <c r="AO41" s="227"/>
      <c r="AP41" s="227"/>
      <c r="AQ41" s="227"/>
      <c r="AR41" s="227"/>
      <c r="AS41" s="227"/>
      <c r="AT41" s="228"/>
      <c r="AU41" s="226"/>
      <c r="AV41" s="227"/>
      <c r="AW41" s="227"/>
      <c r="AX41" s="227"/>
      <c r="AY41" s="227"/>
      <c r="AZ41" s="227"/>
      <c r="BA41" s="227"/>
      <c r="BB41" s="227"/>
      <c r="BC41" s="228"/>
      <c r="BD41" s="226"/>
      <c r="BE41" s="227"/>
      <c r="BF41" s="227"/>
      <c r="BG41" s="227"/>
      <c r="BH41" s="227"/>
      <c r="BI41" s="227"/>
      <c r="BJ41" s="227"/>
      <c r="BK41" s="227"/>
      <c r="BL41" s="228"/>
      <c r="BM41" s="226"/>
      <c r="BN41" s="227"/>
      <c r="BO41" s="227"/>
      <c r="BP41" s="227"/>
      <c r="BQ41" s="227"/>
      <c r="BR41" s="227"/>
      <c r="BS41" s="227"/>
      <c r="BT41" s="227"/>
      <c r="BU41" s="228"/>
      <c r="BV41" s="226"/>
      <c r="BW41" s="227"/>
      <c r="BX41" s="227"/>
      <c r="BY41" s="227"/>
      <c r="BZ41" s="227"/>
      <c r="CA41" s="227"/>
      <c r="CB41" s="227"/>
      <c r="CC41" s="228"/>
      <c r="CD41" s="307"/>
      <c r="CE41" s="307"/>
      <c r="CF41" s="307"/>
      <c r="CG41" s="307"/>
      <c r="CH41" s="307"/>
      <c r="CI41" s="307"/>
      <c r="CJ41" s="307"/>
    </row>
    <row r="42" spans="1:88">
      <c r="A42" s="232" t="s">
        <v>190</v>
      </c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4"/>
      <c r="AK42" s="235" t="s">
        <v>65</v>
      </c>
      <c r="AL42" s="268">
        <v>0</v>
      </c>
      <c r="AM42" s="269"/>
      <c r="AN42" s="269"/>
      <c r="AO42" s="269"/>
      <c r="AP42" s="269"/>
      <c r="AQ42" s="269"/>
      <c r="AR42" s="269"/>
      <c r="AS42" s="269"/>
      <c r="AT42" s="270"/>
      <c r="AU42" s="268">
        <v>0</v>
      </c>
      <c r="AV42" s="269"/>
      <c r="AW42" s="269"/>
      <c r="AX42" s="269"/>
      <c r="AY42" s="269"/>
      <c r="AZ42" s="269"/>
      <c r="BA42" s="269"/>
      <c r="BB42" s="269"/>
      <c r="BC42" s="270"/>
      <c r="BD42" s="238">
        <f>IF(AU42="-","-",IF(AL42=AU42,1,IF(AL42=0,120%,AU42/AL42)))</f>
        <v>1</v>
      </c>
      <c r="BE42" s="239">
        <f t="shared" ref="BE42:BL45" si="10">IF(BD42="-","-",IF(BC42=BD42,1,IF(BC42=0,120%,BD42/BC42)))</f>
        <v>1.2</v>
      </c>
      <c r="BF42" s="239">
        <f t="shared" si="10"/>
        <v>1.2</v>
      </c>
      <c r="BG42" s="239">
        <f t="shared" si="10"/>
        <v>1</v>
      </c>
      <c r="BH42" s="239">
        <f t="shared" si="10"/>
        <v>0.83333333333333337</v>
      </c>
      <c r="BI42" s="239">
        <f t="shared" si="10"/>
        <v>0.83333333333333337</v>
      </c>
      <c r="BJ42" s="239">
        <f t="shared" si="10"/>
        <v>1</v>
      </c>
      <c r="BK42" s="239">
        <f t="shared" si="10"/>
        <v>1.2</v>
      </c>
      <c r="BL42" s="240">
        <f t="shared" si="10"/>
        <v>1.2</v>
      </c>
      <c r="BM42" s="267" t="s">
        <v>140</v>
      </c>
      <c r="BN42" s="248"/>
      <c r="BO42" s="248"/>
      <c r="BP42" s="248"/>
      <c r="BQ42" s="248"/>
      <c r="BR42" s="248"/>
      <c r="BS42" s="248"/>
      <c r="BT42" s="248"/>
      <c r="BU42" s="249"/>
      <c r="BV42" s="407">
        <f>CD42</f>
        <v>0.5</v>
      </c>
      <c r="BW42" s="323"/>
      <c r="BX42" s="323"/>
      <c r="BY42" s="323"/>
      <c r="BZ42" s="323"/>
      <c r="CA42" s="323"/>
      <c r="CB42" s="323"/>
      <c r="CC42" s="324"/>
      <c r="CD42" s="321">
        <f>IF(BD42="-","-",IF(BM42="прямая",IF(BD42&gt;120%,CE42,IF(BD42&lt;80%,CI42,CG42)),IF(BD42&lt;80%,CE42,IF(BD42&gt;120%,CI42,CG42))))</f>
        <v>0.5</v>
      </c>
      <c r="CE42" s="320">
        <v>0.25</v>
      </c>
      <c r="CF42" s="263" t="str">
        <f>IF(BM42="прямая","гр.5&gt;120%",IF(BM42="обратная","гр.5&lt;80%","???"))</f>
        <v>гр.5&lt;80%</v>
      </c>
      <c r="CG42" s="320">
        <v>0.5</v>
      </c>
      <c r="CH42" s="263" t="s">
        <v>86</v>
      </c>
      <c r="CI42" s="320">
        <v>0.75</v>
      </c>
      <c r="CJ42" s="263" t="str">
        <f>IF(BM42="прямая","гр.5&lt;80%",IF(BM42="обратная","гр.5&gt;120%","???"))</f>
        <v>гр.5&gt;120%</v>
      </c>
    </row>
    <row r="43" spans="1:88">
      <c r="A43" s="257" t="s">
        <v>191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9"/>
      <c r="AK43" s="236"/>
      <c r="AL43" s="271"/>
      <c r="AM43" s="272"/>
      <c r="AN43" s="272"/>
      <c r="AO43" s="272"/>
      <c r="AP43" s="272"/>
      <c r="AQ43" s="272"/>
      <c r="AR43" s="272"/>
      <c r="AS43" s="272"/>
      <c r="AT43" s="273"/>
      <c r="AU43" s="271"/>
      <c r="AV43" s="272"/>
      <c r="AW43" s="272"/>
      <c r="AX43" s="272"/>
      <c r="AY43" s="272"/>
      <c r="AZ43" s="272"/>
      <c r="BA43" s="272"/>
      <c r="BB43" s="272"/>
      <c r="BC43" s="273"/>
      <c r="BD43" s="241">
        <f>IF(BC43="-","-",IF(BB43=BC43,1,IF(BB43=0,120%,BC43/BB43)))</f>
        <v>1</v>
      </c>
      <c r="BE43" s="242">
        <f t="shared" si="10"/>
        <v>1.2</v>
      </c>
      <c r="BF43" s="242">
        <f t="shared" si="10"/>
        <v>1.2</v>
      </c>
      <c r="BG43" s="242">
        <f t="shared" si="10"/>
        <v>1</v>
      </c>
      <c r="BH43" s="242">
        <f t="shared" si="10"/>
        <v>0.83333333333333337</v>
      </c>
      <c r="BI43" s="242">
        <f t="shared" si="10"/>
        <v>0.83333333333333337</v>
      </c>
      <c r="BJ43" s="242">
        <f t="shared" si="10"/>
        <v>1</v>
      </c>
      <c r="BK43" s="242">
        <f t="shared" si="10"/>
        <v>1.2</v>
      </c>
      <c r="BL43" s="243">
        <f t="shared" si="10"/>
        <v>1.2</v>
      </c>
      <c r="BM43" s="250"/>
      <c r="BN43" s="251"/>
      <c r="BO43" s="251"/>
      <c r="BP43" s="251"/>
      <c r="BQ43" s="251"/>
      <c r="BR43" s="251"/>
      <c r="BS43" s="251"/>
      <c r="BT43" s="251"/>
      <c r="BU43" s="252"/>
      <c r="BV43" s="325"/>
      <c r="BW43" s="326"/>
      <c r="BX43" s="326"/>
      <c r="BY43" s="326"/>
      <c r="BZ43" s="326"/>
      <c r="CA43" s="326"/>
      <c r="CB43" s="326"/>
      <c r="CC43" s="327"/>
      <c r="CD43" s="402">
        <f>IF(CA43="-","-",IF(CB43="прямая",IF(CA43&gt;120%,CE43,IF(CA43&lt;80%,CI43,CG43)),IF(CA43&lt;80%,CE43,IF(CA43&gt;120%,CI43,CG43))))</f>
        <v>1</v>
      </c>
      <c r="CE43" s="320">
        <v>1</v>
      </c>
      <c r="CF43" s="263" t="str">
        <f>IF($G43="прямая","гр.5&gt;120%",IF($G43="обратная","гр.5&lt;80%","???"))</f>
        <v>???</v>
      </c>
      <c r="CG43" s="320">
        <v>2</v>
      </c>
      <c r="CH43" s="263" t="s">
        <v>86</v>
      </c>
      <c r="CI43" s="320">
        <v>3</v>
      </c>
      <c r="CJ43" s="263" t="str">
        <f>IF($G43="прямая","гр.5&lt;80%",IF($G43="обратная","гр.5&gt;120%","???"))</f>
        <v>???</v>
      </c>
    </row>
    <row r="44" spans="1:88">
      <c r="A44" s="257" t="s">
        <v>183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9"/>
      <c r="AK44" s="236"/>
      <c r="AL44" s="271"/>
      <c r="AM44" s="272"/>
      <c r="AN44" s="272"/>
      <c r="AO44" s="272"/>
      <c r="AP44" s="272"/>
      <c r="AQ44" s="272"/>
      <c r="AR44" s="272"/>
      <c r="AS44" s="272"/>
      <c r="AT44" s="273"/>
      <c r="AU44" s="271"/>
      <c r="AV44" s="272"/>
      <c r="AW44" s="272"/>
      <c r="AX44" s="272"/>
      <c r="AY44" s="272"/>
      <c r="AZ44" s="272"/>
      <c r="BA44" s="272"/>
      <c r="BB44" s="272"/>
      <c r="BC44" s="273"/>
      <c r="BD44" s="241">
        <f>IF(BC44="-","-",IF(BB44=BC44,1,IF(BB44=0,120%,BC44/BB44)))</f>
        <v>1</v>
      </c>
      <c r="BE44" s="242">
        <f t="shared" si="10"/>
        <v>1.2</v>
      </c>
      <c r="BF44" s="242">
        <f t="shared" si="10"/>
        <v>1.2</v>
      </c>
      <c r="BG44" s="242">
        <f t="shared" si="10"/>
        <v>1</v>
      </c>
      <c r="BH44" s="242">
        <f t="shared" si="10"/>
        <v>0.83333333333333337</v>
      </c>
      <c r="BI44" s="242">
        <f t="shared" si="10"/>
        <v>0.83333333333333337</v>
      </c>
      <c r="BJ44" s="242">
        <f t="shared" si="10"/>
        <v>1</v>
      </c>
      <c r="BK44" s="242">
        <f t="shared" si="10"/>
        <v>1.2</v>
      </c>
      <c r="BL44" s="243">
        <f t="shared" si="10"/>
        <v>1.2</v>
      </c>
      <c r="BM44" s="250"/>
      <c r="BN44" s="251"/>
      <c r="BO44" s="251"/>
      <c r="BP44" s="251"/>
      <c r="BQ44" s="251"/>
      <c r="BR44" s="251"/>
      <c r="BS44" s="251"/>
      <c r="BT44" s="251"/>
      <c r="BU44" s="252"/>
      <c r="BV44" s="325"/>
      <c r="BW44" s="326"/>
      <c r="BX44" s="326"/>
      <c r="BY44" s="326"/>
      <c r="BZ44" s="326"/>
      <c r="CA44" s="326"/>
      <c r="CB44" s="326"/>
      <c r="CC44" s="327"/>
      <c r="CD44" s="402">
        <f>IF(CA44="-","-",IF(CB44="прямая",IF(CA44&gt;120%,CE44,IF(CA44&lt;80%,CI44,CG44)),IF(CA44&lt;80%,CE44,IF(CA44&gt;120%,CI44,CG44))))</f>
        <v>1</v>
      </c>
      <c r="CE44" s="320">
        <v>1</v>
      </c>
      <c r="CF44" s="263" t="str">
        <f>IF($G44="прямая","гр.5&gt;120%",IF($G44="обратная","гр.5&lt;80%","???"))</f>
        <v>???</v>
      </c>
      <c r="CG44" s="320">
        <v>2</v>
      </c>
      <c r="CH44" s="263" t="s">
        <v>86</v>
      </c>
      <c r="CI44" s="320">
        <v>3</v>
      </c>
      <c r="CJ44" s="263" t="str">
        <f>IF($G44="прямая","гр.5&lt;80%",IF($G44="обратная","гр.5&gt;120%","???"))</f>
        <v>???</v>
      </c>
    </row>
    <row r="45" spans="1:88">
      <c r="A45" s="260" t="s">
        <v>192</v>
      </c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2"/>
      <c r="AK45" s="237"/>
      <c r="AL45" s="274"/>
      <c r="AM45" s="275"/>
      <c r="AN45" s="275"/>
      <c r="AO45" s="275"/>
      <c r="AP45" s="275"/>
      <c r="AQ45" s="275"/>
      <c r="AR45" s="275"/>
      <c r="AS45" s="275"/>
      <c r="AT45" s="276"/>
      <c r="AU45" s="274"/>
      <c r="AV45" s="275"/>
      <c r="AW45" s="275"/>
      <c r="AX45" s="275"/>
      <c r="AY45" s="275"/>
      <c r="AZ45" s="275"/>
      <c r="BA45" s="275"/>
      <c r="BB45" s="275"/>
      <c r="BC45" s="276"/>
      <c r="BD45" s="244">
        <f>IF(BC45="-","-",IF(BB45=BC45,1,IF(BB45=0,120%,BC45/BB45)))</f>
        <v>1</v>
      </c>
      <c r="BE45" s="245">
        <f t="shared" si="10"/>
        <v>1.2</v>
      </c>
      <c r="BF45" s="245">
        <f t="shared" si="10"/>
        <v>1.2</v>
      </c>
      <c r="BG45" s="245">
        <f t="shared" si="10"/>
        <v>1</v>
      </c>
      <c r="BH45" s="245">
        <f t="shared" si="10"/>
        <v>0.83333333333333337</v>
      </c>
      <c r="BI45" s="245">
        <f t="shared" si="10"/>
        <v>0.83333333333333337</v>
      </c>
      <c r="BJ45" s="245">
        <f t="shared" si="10"/>
        <v>1</v>
      </c>
      <c r="BK45" s="245">
        <f t="shared" si="10"/>
        <v>1.2</v>
      </c>
      <c r="BL45" s="246">
        <f t="shared" si="10"/>
        <v>1.2</v>
      </c>
      <c r="BM45" s="253"/>
      <c r="BN45" s="254"/>
      <c r="BO45" s="254"/>
      <c r="BP45" s="254"/>
      <c r="BQ45" s="254"/>
      <c r="BR45" s="254"/>
      <c r="BS45" s="254"/>
      <c r="BT45" s="254"/>
      <c r="BU45" s="255"/>
      <c r="BV45" s="328"/>
      <c r="BW45" s="329"/>
      <c r="BX45" s="329"/>
      <c r="BY45" s="329"/>
      <c r="BZ45" s="329"/>
      <c r="CA45" s="329"/>
      <c r="CB45" s="329"/>
      <c r="CC45" s="330"/>
      <c r="CD45" s="403">
        <f>IF(CA45="-","-",IF(CB45="прямая",IF(CA45&gt;120%,CE45,IF(CA45&lt;80%,CI45,CG45)),IF(CA45&lt;80%,CE45,IF(CA45&gt;120%,CI45,CG45))))</f>
        <v>1</v>
      </c>
      <c r="CE45" s="321">
        <v>1</v>
      </c>
      <c r="CF45" s="264" t="str">
        <f>IF($G45="прямая","гр.5&gt;120%",IF($G45="обратная","гр.5&lt;80%","???"))</f>
        <v>???</v>
      </c>
      <c r="CG45" s="321">
        <v>2</v>
      </c>
      <c r="CH45" s="264" t="s">
        <v>86</v>
      </c>
      <c r="CI45" s="321">
        <v>3</v>
      </c>
      <c r="CJ45" s="264" t="str">
        <f>IF($G45="прямая","гр.5&lt;80%",IF($G45="обратная","гр.5&gt;120%","???"))</f>
        <v>???</v>
      </c>
    </row>
    <row r="46" spans="1:88" s="20" customFormat="1">
      <c r="A46" s="214" t="s">
        <v>193</v>
      </c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6"/>
      <c r="AK46" s="217"/>
      <c r="AL46" s="220" t="s">
        <v>79</v>
      </c>
      <c r="AM46" s="221"/>
      <c r="AN46" s="221"/>
      <c r="AO46" s="221"/>
      <c r="AP46" s="221"/>
      <c r="AQ46" s="221"/>
      <c r="AR46" s="221"/>
      <c r="AS46" s="221"/>
      <c r="AT46" s="222"/>
      <c r="AU46" s="220" t="s">
        <v>79</v>
      </c>
      <c r="AV46" s="221"/>
      <c r="AW46" s="221"/>
      <c r="AX46" s="221"/>
      <c r="AY46" s="221"/>
      <c r="AZ46" s="221"/>
      <c r="BA46" s="221"/>
      <c r="BB46" s="221"/>
      <c r="BC46" s="222"/>
      <c r="BD46" s="220" t="s">
        <v>79</v>
      </c>
      <c r="BE46" s="221"/>
      <c r="BF46" s="221"/>
      <c r="BG46" s="221"/>
      <c r="BH46" s="221"/>
      <c r="BI46" s="221"/>
      <c r="BJ46" s="221"/>
      <c r="BK46" s="221"/>
      <c r="BL46" s="222"/>
      <c r="BM46" s="220" t="s">
        <v>79</v>
      </c>
      <c r="BN46" s="221"/>
      <c r="BO46" s="221"/>
      <c r="BP46" s="221"/>
      <c r="BQ46" s="221"/>
      <c r="BR46" s="221"/>
      <c r="BS46" s="221"/>
      <c r="BT46" s="221"/>
      <c r="BU46" s="222"/>
      <c r="BV46" s="367">
        <f>CD46</f>
        <v>0.5</v>
      </c>
      <c r="BW46" s="221"/>
      <c r="BX46" s="221"/>
      <c r="BY46" s="221"/>
      <c r="BZ46" s="221"/>
      <c r="CA46" s="221"/>
      <c r="CB46" s="221"/>
      <c r="CC46" s="222"/>
      <c r="CD46" s="317">
        <f>(CD50+CD55)/2</f>
        <v>0.5</v>
      </c>
      <c r="CE46" s="305" t="s">
        <v>79</v>
      </c>
      <c r="CF46" s="305" t="s">
        <v>79</v>
      </c>
      <c r="CG46" s="305" t="s">
        <v>79</v>
      </c>
      <c r="CH46" s="305" t="s">
        <v>79</v>
      </c>
      <c r="CI46" s="305" t="s">
        <v>79</v>
      </c>
      <c r="CJ46" s="305" t="s">
        <v>79</v>
      </c>
    </row>
    <row r="47" spans="1:88" s="20" customFormat="1">
      <c r="A47" s="205" t="s">
        <v>194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7"/>
      <c r="AK47" s="218"/>
      <c r="AL47" s="223"/>
      <c r="AM47" s="224"/>
      <c r="AN47" s="224"/>
      <c r="AO47" s="224"/>
      <c r="AP47" s="224"/>
      <c r="AQ47" s="224"/>
      <c r="AR47" s="224"/>
      <c r="AS47" s="224"/>
      <c r="AT47" s="225"/>
      <c r="AU47" s="223"/>
      <c r="AV47" s="224"/>
      <c r="AW47" s="224"/>
      <c r="AX47" s="224"/>
      <c r="AY47" s="224"/>
      <c r="AZ47" s="224"/>
      <c r="BA47" s="224"/>
      <c r="BB47" s="224"/>
      <c r="BC47" s="225"/>
      <c r="BD47" s="223"/>
      <c r="BE47" s="224"/>
      <c r="BF47" s="224"/>
      <c r="BG47" s="224"/>
      <c r="BH47" s="224"/>
      <c r="BI47" s="224"/>
      <c r="BJ47" s="224"/>
      <c r="BK47" s="224"/>
      <c r="BL47" s="225"/>
      <c r="BM47" s="223"/>
      <c r="BN47" s="224"/>
      <c r="BO47" s="224"/>
      <c r="BP47" s="224"/>
      <c r="BQ47" s="224"/>
      <c r="BR47" s="224"/>
      <c r="BS47" s="224"/>
      <c r="BT47" s="224"/>
      <c r="BU47" s="225"/>
      <c r="BV47" s="223"/>
      <c r="BW47" s="224"/>
      <c r="BX47" s="224"/>
      <c r="BY47" s="224"/>
      <c r="BZ47" s="224"/>
      <c r="CA47" s="224"/>
      <c r="CB47" s="224"/>
      <c r="CC47" s="225"/>
      <c r="CD47" s="318"/>
      <c r="CE47" s="306"/>
      <c r="CF47" s="306"/>
      <c r="CG47" s="306"/>
      <c r="CH47" s="306"/>
      <c r="CI47" s="306"/>
      <c r="CJ47" s="306"/>
    </row>
    <row r="48" spans="1:88" s="20" customFormat="1">
      <c r="A48" s="208" t="s">
        <v>195</v>
      </c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10"/>
      <c r="AK48" s="219"/>
      <c r="AL48" s="226"/>
      <c r="AM48" s="227"/>
      <c r="AN48" s="227"/>
      <c r="AO48" s="227"/>
      <c r="AP48" s="227"/>
      <c r="AQ48" s="227"/>
      <c r="AR48" s="227"/>
      <c r="AS48" s="227"/>
      <c r="AT48" s="228"/>
      <c r="AU48" s="226"/>
      <c r="AV48" s="227"/>
      <c r="AW48" s="227"/>
      <c r="AX48" s="227"/>
      <c r="AY48" s="227"/>
      <c r="AZ48" s="227"/>
      <c r="BA48" s="227"/>
      <c r="BB48" s="227"/>
      <c r="BC48" s="228"/>
      <c r="BD48" s="226"/>
      <c r="BE48" s="227"/>
      <c r="BF48" s="227"/>
      <c r="BG48" s="227"/>
      <c r="BH48" s="227"/>
      <c r="BI48" s="227"/>
      <c r="BJ48" s="227"/>
      <c r="BK48" s="227"/>
      <c r="BL48" s="228"/>
      <c r="BM48" s="226"/>
      <c r="BN48" s="227"/>
      <c r="BO48" s="227"/>
      <c r="BP48" s="227"/>
      <c r="BQ48" s="227"/>
      <c r="BR48" s="227"/>
      <c r="BS48" s="227"/>
      <c r="BT48" s="227"/>
      <c r="BU48" s="228"/>
      <c r="BV48" s="226"/>
      <c r="BW48" s="227"/>
      <c r="BX48" s="227"/>
      <c r="BY48" s="227"/>
      <c r="BZ48" s="227"/>
      <c r="CA48" s="227"/>
      <c r="CB48" s="227"/>
      <c r="CC48" s="228"/>
      <c r="CD48" s="319"/>
      <c r="CE48" s="307"/>
      <c r="CF48" s="307"/>
      <c r="CG48" s="307"/>
      <c r="CH48" s="307"/>
      <c r="CI48" s="307"/>
      <c r="CJ48" s="307"/>
    </row>
    <row r="49" spans="1:88" s="20" customFormat="1">
      <c r="A49" s="303" t="s">
        <v>83</v>
      </c>
      <c r="B49" s="303"/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2"/>
      <c r="AL49" s="408"/>
      <c r="AM49" s="408"/>
      <c r="AN49" s="408"/>
      <c r="AO49" s="408"/>
      <c r="AP49" s="408"/>
      <c r="AQ49" s="408"/>
      <c r="AR49" s="408"/>
      <c r="AS49" s="408"/>
      <c r="AT49" s="408"/>
      <c r="AU49" s="408"/>
      <c r="AV49" s="408"/>
      <c r="AW49" s="408"/>
      <c r="AX49" s="408"/>
      <c r="AY49" s="408"/>
      <c r="AZ49" s="408"/>
      <c r="BA49" s="408"/>
      <c r="BB49" s="408"/>
      <c r="BC49" s="408"/>
      <c r="BD49" s="408"/>
      <c r="BE49" s="408"/>
      <c r="BF49" s="408"/>
      <c r="BG49" s="408"/>
      <c r="BH49" s="408"/>
      <c r="BI49" s="408"/>
      <c r="BJ49" s="408"/>
      <c r="BK49" s="408"/>
      <c r="BL49" s="408"/>
      <c r="BM49" s="213"/>
      <c r="BN49" s="213"/>
      <c r="BO49" s="213"/>
      <c r="BP49" s="213"/>
      <c r="BQ49" s="213"/>
      <c r="BR49" s="213"/>
      <c r="BS49" s="213"/>
      <c r="BT49" s="213"/>
      <c r="BU49" s="213"/>
      <c r="BV49" s="408"/>
      <c r="BW49" s="408"/>
      <c r="BX49" s="408"/>
      <c r="BY49" s="408"/>
      <c r="BZ49" s="408"/>
      <c r="CA49" s="408"/>
      <c r="CB49" s="408"/>
      <c r="CC49" s="408"/>
      <c r="CD49" s="44"/>
      <c r="CE49" s="44"/>
      <c r="CF49" s="44"/>
      <c r="CG49" s="44"/>
      <c r="CH49" s="44"/>
      <c r="CI49" s="44"/>
      <c r="CJ49" s="44"/>
    </row>
    <row r="50" spans="1:88">
      <c r="A50" s="232" t="s">
        <v>196</v>
      </c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4"/>
      <c r="AK50" s="235" t="s">
        <v>115</v>
      </c>
      <c r="AL50" s="267">
        <v>1</v>
      </c>
      <c r="AM50" s="248"/>
      <c r="AN50" s="248"/>
      <c r="AO50" s="248"/>
      <c r="AP50" s="248"/>
      <c r="AQ50" s="248"/>
      <c r="AR50" s="248"/>
      <c r="AS50" s="248"/>
      <c r="AT50" s="249"/>
      <c r="AU50" s="267">
        <v>1</v>
      </c>
      <c r="AV50" s="248"/>
      <c r="AW50" s="248"/>
      <c r="AX50" s="248"/>
      <c r="AY50" s="248"/>
      <c r="AZ50" s="248"/>
      <c r="BA50" s="248"/>
      <c r="BB50" s="248"/>
      <c r="BC50" s="249"/>
      <c r="BD50" s="268">
        <f>IF(AU50="-","-",IF(AL50=AU50,1,IF(AL50=0,120%,AU50/AL50)))</f>
        <v>1</v>
      </c>
      <c r="BE50" s="269">
        <f t="shared" ref="BE50:BL61" si="11">IF(BD50="-","-",IF(BC50=BD50,1,IF(BC50=0,120%,BD50/BC50)))</f>
        <v>1.2</v>
      </c>
      <c r="BF50" s="269">
        <f t="shared" si="11"/>
        <v>1.2</v>
      </c>
      <c r="BG50" s="269">
        <f t="shared" si="11"/>
        <v>1</v>
      </c>
      <c r="BH50" s="269">
        <f t="shared" si="11"/>
        <v>0.83333333333333337</v>
      </c>
      <c r="BI50" s="269">
        <f t="shared" si="11"/>
        <v>0.83333333333333337</v>
      </c>
      <c r="BJ50" s="269">
        <f t="shared" si="11"/>
        <v>1</v>
      </c>
      <c r="BK50" s="269">
        <f t="shared" si="11"/>
        <v>1.2</v>
      </c>
      <c r="BL50" s="270">
        <f t="shared" si="11"/>
        <v>1.2</v>
      </c>
      <c r="BM50" s="267" t="s">
        <v>85</v>
      </c>
      <c r="BN50" s="248"/>
      <c r="BO50" s="248"/>
      <c r="BP50" s="248"/>
      <c r="BQ50" s="248"/>
      <c r="BR50" s="248"/>
      <c r="BS50" s="248"/>
      <c r="BT50" s="248"/>
      <c r="BU50" s="249"/>
      <c r="BV50" s="409">
        <f>CD50</f>
        <v>0.5</v>
      </c>
      <c r="BW50" s="248"/>
      <c r="BX50" s="248"/>
      <c r="BY50" s="248"/>
      <c r="BZ50" s="248"/>
      <c r="CA50" s="248"/>
      <c r="CB50" s="248"/>
      <c r="CC50" s="249"/>
      <c r="CD50" s="321">
        <f>IF(BD50="-","-",IF(BM50="прямая",IF(BD50&gt;120%,CE50,IF(BD50&lt;80%,CI50,CG50)),IF(BD50&lt;80%,CE50,IF(BD50&gt;120%,CI50,CG50))))</f>
        <v>0.5</v>
      </c>
      <c r="CE50" s="321">
        <v>0.25</v>
      </c>
      <c r="CF50" s="264" t="str">
        <f>IF(BM50="прямая","гр.5&gt;120%",IF(BM50="обратная","гр.5&lt;80%","???"))</f>
        <v>гр.5&gt;120%</v>
      </c>
      <c r="CG50" s="321">
        <v>0.5</v>
      </c>
      <c r="CH50" s="264" t="s">
        <v>86</v>
      </c>
      <c r="CI50" s="321">
        <v>0.75</v>
      </c>
      <c r="CJ50" s="264" t="str">
        <f>IF(BM50="прямая","гр.5&lt;80%",IF(BM50="обратная","гр.5&gt;120%","???"))</f>
        <v>гр.5&lt;80%</v>
      </c>
    </row>
    <row r="51" spans="1:88">
      <c r="A51" s="257" t="s">
        <v>197</v>
      </c>
      <c r="B51" s="258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9"/>
      <c r="AK51" s="236"/>
      <c r="AL51" s="250"/>
      <c r="AM51" s="251"/>
      <c r="AN51" s="251"/>
      <c r="AO51" s="251"/>
      <c r="AP51" s="251"/>
      <c r="AQ51" s="251"/>
      <c r="AR51" s="251"/>
      <c r="AS51" s="251"/>
      <c r="AT51" s="252"/>
      <c r="AU51" s="250"/>
      <c r="AV51" s="251"/>
      <c r="AW51" s="251"/>
      <c r="AX51" s="251"/>
      <c r="AY51" s="251"/>
      <c r="AZ51" s="251"/>
      <c r="BA51" s="251"/>
      <c r="BB51" s="251"/>
      <c r="BC51" s="252"/>
      <c r="BD51" s="271">
        <f>IF(BC51="-","-",IF(BB51=BC51,1,IF(BB51=0,120%,BC51/BB51)))</f>
        <v>1</v>
      </c>
      <c r="BE51" s="272">
        <f t="shared" si="11"/>
        <v>1.2</v>
      </c>
      <c r="BF51" s="272">
        <f t="shared" si="11"/>
        <v>1.2</v>
      </c>
      <c r="BG51" s="272">
        <f t="shared" si="11"/>
        <v>1</v>
      </c>
      <c r="BH51" s="272">
        <f t="shared" si="11"/>
        <v>0.83333333333333337</v>
      </c>
      <c r="BI51" s="272">
        <f t="shared" si="11"/>
        <v>0.83333333333333337</v>
      </c>
      <c r="BJ51" s="272">
        <f t="shared" si="11"/>
        <v>1</v>
      </c>
      <c r="BK51" s="272">
        <f t="shared" si="11"/>
        <v>1.2</v>
      </c>
      <c r="BL51" s="273">
        <f t="shared" si="11"/>
        <v>1.2</v>
      </c>
      <c r="BM51" s="250"/>
      <c r="BN51" s="251"/>
      <c r="BO51" s="251"/>
      <c r="BP51" s="251"/>
      <c r="BQ51" s="251"/>
      <c r="BR51" s="251"/>
      <c r="BS51" s="251"/>
      <c r="BT51" s="251"/>
      <c r="BU51" s="252"/>
      <c r="BV51" s="250"/>
      <c r="BW51" s="251"/>
      <c r="BX51" s="251"/>
      <c r="BY51" s="251"/>
      <c r="BZ51" s="251"/>
      <c r="CA51" s="251"/>
      <c r="CB51" s="251"/>
      <c r="CC51" s="252"/>
      <c r="CD51" s="402">
        <f t="shared" ref="CD51:CD54" si="12">IF(CA51="-","-",IF(CB51="прямая",IF(CA51&gt;120%,CE51,IF(CA51&lt;80%,CI51,CG51)),IF(CA51&lt;80%,CE51,IF(CA51&gt;120%,CI51,CG51))))</f>
        <v>0.25</v>
      </c>
      <c r="CE51" s="402">
        <v>0.25</v>
      </c>
      <c r="CF51" s="265" t="str">
        <f t="shared" ref="CF51:CF54" si="13">IF($G51="прямая","гр.5&gt;120%",IF($G51="обратная","гр.5&lt;80%","???"))</f>
        <v>???</v>
      </c>
      <c r="CG51" s="402">
        <v>0.5</v>
      </c>
      <c r="CH51" s="265" t="s">
        <v>86</v>
      </c>
      <c r="CI51" s="402">
        <v>0.75</v>
      </c>
      <c r="CJ51" s="265" t="str">
        <f t="shared" ref="CJ51:CJ54" si="14">IF($G51="прямая","гр.5&lt;80%",IF($G51="обратная","гр.5&gt;120%","???"))</f>
        <v>???</v>
      </c>
    </row>
    <row r="52" spans="1:88">
      <c r="A52" s="257" t="s">
        <v>198</v>
      </c>
      <c r="B52" s="258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9"/>
      <c r="AK52" s="236"/>
      <c r="AL52" s="250"/>
      <c r="AM52" s="251"/>
      <c r="AN52" s="251"/>
      <c r="AO52" s="251"/>
      <c r="AP52" s="251"/>
      <c r="AQ52" s="251"/>
      <c r="AR52" s="251"/>
      <c r="AS52" s="251"/>
      <c r="AT52" s="252"/>
      <c r="AU52" s="250"/>
      <c r="AV52" s="251"/>
      <c r="AW52" s="251"/>
      <c r="AX52" s="251"/>
      <c r="AY52" s="251"/>
      <c r="AZ52" s="251"/>
      <c r="BA52" s="251"/>
      <c r="BB52" s="251"/>
      <c r="BC52" s="252"/>
      <c r="BD52" s="271">
        <f>IF(BC52="-","-",IF(BB52=BC52,1,IF(BB52=0,120%,BC52/BB52)))</f>
        <v>1</v>
      </c>
      <c r="BE52" s="272">
        <f t="shared" si="11"/>
        <v>1.2</v>
      </c>
      <c r="BF52" s="272">
        <f t="shared" si="11"/>
        <v>1.2</v>
      </c>
      <c r="BG52" s="272">
        <f t="shared" si="11"/>
        <v>1</v>
      </c>
      <c r="BH52" s="272">
        <f t="shared" si="11"/>
        <v>0.83333333333333337</v>
      </c>
      <c r="BI52" s="272">
        <f t="shared" si="11"/>
        <v>0.83333333333333337</v>
      </c>
      <c r="BJ52" s="272">
        <f t="shared" si="11"/>
        <v>1</v>
      </c>
      <c r="BK52" s="272">
        <f t="shared" si="11"/>
        <v>1.2</v>
      </c>
      <c r="BL52" s="273">
        <f t="shared" si="11"/>
        <v>1.2</v>
      </c>
      <c r="BM52" s="250"/>
      <c r="BN52" s="251"/>
      <c r="BO52" s="251"/>
      <c r="BP52" s="251"/>
      <c r="BQ52" s="251"/>
      <c r="BR52" s="251"/>
      <c r="BS52" s="251"/>
      <c r="BT52" s="251"/>
      <c r="BU52" s="252"/>
      <c r="BV52" s="250"/>
      <c r="BW52" s="251"/>
      <c r="BX52" s="251"/>
      <c r="BY52" s="251"/>
      <c r="BZ52" s="251"/>
      <c r="CA52" s="251"/>
      <c r="CB52" s="251"/>
      <c r="CC52" s="252"/>
      <c r="CD52" s="402">
        <f t="shared" si="12"/>
        <v>0.25</v>
      </c>
      <c r="CE52" s="402">
        <v>0.25</v>
      </c>
      <c r="CF52" s="265" t="str">
        <f t="shared" si="13"/>
        <v>???</v>
      </c>
      <c r="CG52" s="402">
        <v>0.5</v>
      </c>
      <c r="CH52" s="265" t="s">
        <v>86</v>
      </c>
      <c r="CI52" s="402">
        <v>0.75</v>
      </c>
      <c r="CJ52" s="265" t="str">
        <f t="shared" si="14"/>
        <v>???</v>
      </c>
    </row>
    <row r="53" spans="1:88">
      <c r="A53" s="257" t="s">
        <v>199</v>
      </c>
      <c r="B53" s="258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9"/>
      <c r="AK53" s="236"/>
      <c r="AL53" s="250"/>
      <c r="AM53" s="251"/>
      <c r="AN53" s="251"/>
      <c r="AO53" s="251"/>
      <c r="AP53" s="251"/>
      <c r="AQ53" s="251"/>
      <c r="AR53" s="251"/>
      <c r="AS53" s="251"/>
      <c r="AT53" s="252"/>
      <c r="AU53" s="250"/>
      <c r="AV53" s="251"/>
      <c r="AW53" s="251"/>
      <c r="AX53" s="251"/>
      <c r="AY53" s="251"/>
      <c r="AZ53" s="251"/>
      <c r="BA53" s="251"/>
      <c r="BB53" s="251"/>
      <c r="BC53" s="252"/>
      <c r="BD53" s="271">
        <f>IF(BC53="-","-",IF(BB53=BC53,1,IF(BB53=0,120%,BC53/BB53)))</f>
        <v>1</v>
      </c>
      <c r="BE53" s="272">
        <f t="shared" si="11"/>
        <v>1.2</v>
      </c>
      <c r="BF53" s="272">
        <f t="shared" si="11"/>
        <v>1.2</v>
      </c>
      <c r="BG53" s="272">
        <f t="shared" si="11"/>
        <v>1</v>
      </c>
      <c r="BH53" s="272">
        <f t="shared" si="11"/>
        <v>0.83333333333333337</v>
      </c>
      <c r="BI53" s="272">
        <f t="shared" si="11"/>
        <v>0.83333333333333337</v>
      </c>
      <c r="BJ53" s="272">
        <f t="shared" si="11"/>
        <v>1</v>
      </c>
      <c r="BK53" s="272">
        <f t="shared" si="11"/>
        <v>1.2</v>
      </c>
      <c r="BL53" s="273">
        <f t="shared" si="11"/>
        <v>1.2</v>
      </c>
      <c r="BM53" s="250"/>
      <c r="BN53" s="251"/>
      <c r="BO53" s="251"/>
      <c r="BP53" s="251"/>
      <c r="BQ53" s="251"/>
      <c r="BR53" s="251"/>
      <c r="BS53" s="251"/>
      <c r="BT53" s="251"/>
      <c r="BU53" s="252"/>
      <c r="BV53" s="250"/>
      <c r="BW53" s="251"/>
      <c r="BX53" s="251"/>
      <c r="BY53" s="251"/>
      <c r="BZ53" s="251"/>
      <c r="CA53" s="251"/>
      <c r="CB53" s="251"/>
      <c r="CC53" s="252"/>
      <c r="CD53" s="402">
        <f t="shared" si="12"/>
        <v>0.25</v>
      </c>
      <c r="CE53" s="402">
        <v>0.25</v>
      </c>
      <c r="CF53" s="265" t="str">
        <f t="shared" si="13"/>
        <v>???</v>
      </c>
      <c r="CG53" s="402">
        <v>0.5</v>
      </c>
      <c r="CH53" s="265" t="s">
        <v>86</v>
      </c>
      <c r="CI53" s="402">
        <v>0.75</v>
      </c>
      <c r="CJ53" s="265" t="str">
        <f t="shared" si="14"/>
        <v>???</v>
      </c>
    </row>
    <row r="54" spans="1:88">
      <c r="A54" s="260" t="s">
        <v>117</v>
      </c>
      <c r="B54" s="261"/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262"/>
      <c r="AK54" s="237"/>
      <c r="AL54" s="253"/>
      <c r="AM54" s="254"/>
      <c r="AN54" s="254"/>
      <c r="AO54" s="254"/>
      <c r="AP54" s="254"/>
      <c r="AQ54" s="254"/>
      <c r="AR54" s="254"/>
      <c r="AS54" s="254"/>
      <c r="AT54" s="255"/>
      <c r="AU54" s="253"/>
      <c r="AV54" s="254"/>
      <c r="AW54" s="254"/>
      <c r="AX54" s="254"/>
      <c r="AY54" s="254"/>
      <c r="AZ54" s="254"/>
      <c r="BA54" s="254"/>
      <c r="BB54" s="254"/>
      <c r="BC54" s="255"/>
      <c r="BD54" s="274">
        <f>IF(BC54="-","-",IF(BB54=BC54,1,IF(BB54=0,120%,BC54/BB54)))</f>
        <v>1</v>
      </c>
      <c r="BE54" s="275">
        <f t="shared" si="11"/>
        <v>1.2</v>
      </c>
      <c r="BF54" s="275">
        <f t="shared" si="11"/>
        <v>1.2</v>
      </c>
      <c r="BG54" s="275">
        <f t="shared" si="11"/>
        <v>1</v>
      </c>
      <c r="BH54" s="275">
        <f t="shared" si="11"/>
        <v>0.83333333333333337</v>
      </c>
      <c r="BI54" s="275">
        <f t="shared" si="11"/>
        <v>0.83333333333333337</v>
      </c>
      <c r="BJ54" s="275">
        <f t="shared" si="11"/>
        <v>1</v>
      </c>
      <c r="BK54" s="275">
        <f t="shared" si="11"/>
        <v>1.2</v>
      </c>
      <c r="BL54" s="276">
        <f t="shared" si="11"/>
        <v>1.2</v>
      </c>
      <c r="BM54" s="253"/>
      <c r="BN54" s="254"/>
      <c r="BO54" s="254"/>
      <c r="BP54" s="254"/>
      <c r="BQ54" s="254"/>
      <c r="BR54" s="254"/>
      <c r="BS54" s="254"/>
      <c r="BT54" s="254"/>
      <c r="BU54" s="255"/>
      <c r="BV54" s="253"/>
      <c r="BW54" s="254"/>
      <c r="BX54" s="254"/>
      <c r="BY54" s="254"/>
      <c r="BZ54" s="254"/>
      <c r="CA54" s="254"/>
      <c r="CB54" s="254"/>
      <c r="CC54" s="255"/>
      <c r="CD54" s="403">
        <f t="shared" si="12"/>
        <v>0.25</v>
      </c>
      <c r="CE54" s="403">
        <v>0.25</v>
      </c>
      <c r="CF54" s="266" t="str">
        <f t="shared" si="13"/>
        <v>???</v>
      </c>
      <c r="CG54" s="403">
        <v>0.5</v>
      </c>
      <c r="CH54" s="266" t="s">
        <v>86</v>
      </c>
      <c r="CI54" s="403">
        <v>0.75</v>
      </c>
      <c r="CJ54" s="266" t="str">
        <f t="shared" si="14"/>
        <v>???</v>
      </c>
    </row>
    <row r="55" spans="1:88">
      <c r="A55" s="232" t="s">
        <v>200</v>
      </c>
      <c r="B55" s="233"/>
      <c r="C55" s="233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4"/>
      <c r="AK55" s="235" t="s">
        <v>65</v>
      </c>
      <c r="AL55" s="410">
        <v>0</v>
      </c>
      <c r="AM55" s="239"/>
      <c r="AN55" s="239"/>
      <c r="AO55" s="239"/>
      <c r="AP55" s="239"/>
      <c r="AQ55" s="239"/>
      <c r="AR55" s="239"/>
      <c r="AS55" s="239"/>
      <c r="AT55" s="240"/>
      <c r="AU55" s="410">
        <v>0</v>
      </c>
      <c r="AV55" s="239"/>
      <c r="AW55" s="239"/>
      <c r="AX55" s="239"/>
      <c r="AY55" s="239"/>
      <c r="AZ55" s="239"/>
      <c r="BA55" s="239"/>
      <c r="BB55" s="239"/>
      <c r="BC55" s="240"/>
      <c r="BD55" s="238">
        <f>IF(AU55="-","-",IF(AL55=AU55,1,IF(AL55=0,120%,AU55/AL55)))</f>
        <v>1</v>
      </c>
      <c r="BE55" s="239">
        <f t="shared" si="11"/>
        <v>1.2</v>
      </c>
      <c r="BF55" s="239">
        <f t="shared" si="11"/>
        <v>1.2</v>
      </c>
      <c r="BG55" s="239">
        <f t="shared" si="11"/>
        <v>1</v>
      </c>
      <c r="BH55" s="239">
        <f t="shared" si="11"/>
        <v>0.83333333333333337</v>
      </c>
      <c r="BI55" s="239">
        <f t="shared" si="11"/>
        <v>0.83333333333333337</v>
      </c>
      <c r="BJ55" s="239">
        <f t="shared" si="11"/>
        <v>1</v>
      </c>
      <c r="BK55" s="239">
        <f t="shared" si="11"/>
        <v>1.2</v>
      </c>
      <c r="BL55" s="240">
        <f t="shared" si="11"/>
        <v>1.2</v>
      </c>
      <c r="BM55" s="267" t="s">
        <v>140</v>
      </c>
      <c r="BN55" s="248"/>
      <c r="BO55" s="248"/>
      <c r="BP55" s="248"/>
      <c r="BQ55" s="248"/>
      <c r="BR55" s="248"/>
      <c r="BS55" s="248"/>
      <c r="BT55" s="248"/>
      <c r="BU55" s="249"/>
      <c r="BV55" s="404">
        <f>CD55</f>
        <v>0.5</v>
      </c>
      <c r="BW55" s="248"/>
      <c r="BX55" s="248"/>
      <c r="BY55" s="248"/>
      <c r="BZ55" s="248"/>
      <c r="CA55" s="248"/>
      <c r="CB55" s="248"/>
      <c r="CC55" s="249"/>
      <c r="CD55" s="321">
        <f>IF(BD55="-","-",IF(BM55="прямая",IF(BD55&gt;120%,CE55,IF(BD55&lt;80%,CI55,CG55)),IF(BD55&lt;80%,CE55,IF(BD55&gt;120%,CI55,CG55))))</f>
        <v>0.5</v>
      </c>
      <c r="CE55" s="321">
        <v>0.25</v>
      </c>
      <c r="CF55" s="264" t="str">
        <f>IF(BM55="прямая","гр.5&gt;120%",IF(BM55="обратная","гр.5&lt;80%","???"))</f>
        <v>гр.5&lt;80%</v>
      </c>
      <c r="CG55" s="321">
        <v>0.5</v>
      </c>
      <c r="CH55" s="264" t="s">
        <v>86</v>
      </c>
      <c r="CI55" s="321">
        <v>0.75</v>
      </c>
      <c r="CJ55" s="264" t="str">
        <f>IF(BM55="прямая","гр.5&lt;80%",IF(BM55="обратная","гр.5&gt;120%","???"))</f>
        <v>гр.5&gt;120%</v>
      </c>
    </row>
    <row r="56" spans="1:88">
      <c r="A56" s="257" t="s">
        <v>201</v>
      </c>
      <c r="B56" s="258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9"/>
      <c r="AK56" s="236"/>
      <c r="AL56" s="241"/>
      <c r="AM56" s="242"/>
      <c r="AN56" s="242"/>
      <c r="AO56" s="242"/>
      <c r="AP56" s="242"/>
      <c r="AQ56" s="242"/>
      <c r="AR56" s="242"/>
      <c r="AS56" s="242"/>
      <c r="AT56" s="243"/>
      <c r="AU56" s="241"/>
      <c r="AV56" s="242"/>
      <c r="AW56" s="242"/>
      <c r="AX56" s="242"/>
      <c r="AY56" s="242"/>
      <c r="AZ56" s="242"/>
      <c r="BA56" s="242"/>
      <c r="BB56" s="242"/>
      <c r="BC56" s="243"/>
      <c r="BD56" s="241">
        <f t="shared" ref="BD56:BD61" si="15">IF(BC56="-","-",IF(BB56=BC56,1,IF(BB56=0,120%,BC56/BB56)))</f>
        <v>1</v>
      </c>
      <c r="BE56" s="242">
        <f t="shared" si="11"/>
        <v>1.2</v>
      </c>
      <c r="BF56" s="242">
        <f t="shared" si="11"/>
        <v>1.2</v>
      </c>
      <c r="BG56" s="242">
        <f t="shared" si="11"/>
        <v>1</v>
      </c>
      <c r="BH56" s="242">
        <f t="shared" si="11"/>
        <v>0.83333333333333337</v>
      </c>
      <c r="BI56" s="242">
        <f t="shared" si="11"/>
        <v>0.83333333333333337</v>
      </c>
      <c r="BJ56" s="242">
        <f t="shared" si="11"/>
        <v>1</v>
      </c>
      <c r="BK56" s="242">
        <f t="shared" si="11"/>
        <v>1.2</v>
      </c>
      <c r="BL56" s="243">
        <f t="shared" si="11"/>
        <v>1.2</v>
      </c>
      <c r="BM56" s="250"/>
      <c r="BN56" s="251"/>
      <c r="BO56" s="251"/>
      <c r="BP56" s="251"/>
      <c r="BQ56" s="251"/>
      <c r="BR56" s="251"/>
      <c r="BS56" s="251"/>
      <c r="BT56" s="251"/>
      <c r="BU56" s="252"/>
      <c r="BV56" s="250"/>
      <c r="BW56" s="251"/>
      <c r="BX56" s="251"/>
      <c r="BY56" s="251"/>
      <c r="BZ56" s="251"/>
      <c r="CA56" s="251"/>
      <c r="CB56" s="251"/>
      <c r="CC56" s="252"/>
      <c r="CD56" s="402">
        <f t="shared" ref="CD56:CD61" si="16">IF(CA56="-","-",IF(CB56="прямая",IF(CA56&gt;120%,CE56,IF(CA56&lt;80%,CI56,CG56)),IF(CA56&lt;80%,CE56,IF(CA56&gt;120%,CI56,CG56))))</f>
        <v>0.25</v>
      </c>
      <c r="CE56" s="402">
        <v>0.25</v>
      </c>
      <c r="CF56" s="265" t="str">
        <f t="shared" ref="CF56:CF61" si="17">IF($G56="прямая","гр.5&gt;120%",IF($G56="обратная","гр.5&lt;80%","???"))</f>
        <v>???</v>
      </c>
      <c r="CG56" s="402">
        <v>0.5</v>
      </c>
      <c r="CH56" s="265" t="s">
        <v>86</v>
      </c>
      <c r="CI56" s="402">
        <v>0.75</v>
      </c>
      <c r="CJ56" s="265" t="str">
        <f t="shared" ref="CJ56:CJ61" si="18">IF($G56="прямая","гр.5&lt;80%",IF($G56="обратная","гр.5&gt;120%","???"))</f>
        <v>???</v>
      </c>
    </row>
    <row r="57" spans="1:88">
      <c r="A57" s="257" t="s">
        <v>202</v>
      </c>
      <c r="B57" s="258"/>
      <c r="C57" s="258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9"/>
      <c r="AK57" s="236"/>
      <c r="AL57" s="241"/>
      <c r="AM57" s="242"/>
      <c r="AN57" s="242"/>
      <c r="AO57" s="242"/>
      <c r="AP57" s="242"/>
      <c r="AQ57" s="242"/>
      <c r="AR57" s="242"/>
      <c r="AS57" s="242"/>
      <c r="AT57" s="243"/>
      <c r="AU57" s="241"/>
      <c r="AV57" s="242"/>
      <c r="AW57" s="242"/>
      <c r="AX57" s="242"/>
      <c r="AY57" s="242"/>
      <c r="AZ57" s="242"/>
      <c r="BA57" s="242"/>
      <c r="BB57" s="242"/>
      <c r="BC57" s="243"/>
      <c r="BD57" s="241">
        <f t="shared" si="15"/>
        <v>1</v>
      </c>
      <c r="BE57" s="242">
        <f t="shared" si="11"/>
        <v>1.2</v>
      </c>
      <c r="BF57" s="242">
        <f t="shared" si="11"/>
        <v>1.2</v>
      </c>
      <c r="BG57" s="242">
        <f t="shared" si="11"/>
        <v>1</v>
      </c>
      <c r="BH57" s="242">
        <f t="shared" si="11"/>
        <v>0.83333333333333337</v>
      </c>
      <c r="BI57" s="242">
        <f t="shared" si="11"/>
        <v>0.83333333333333337</v>
      </c>
      <c r="BJ57" s="242">
        <f t="shared" si="11"/>
        <v>1</v>
      </c>
      <c r="BK57" s="242">
        <f t="shared" si="11"/>
        <v>1.2</v>
      </c>
      <c r="BL57" s="243">
        <f t="shared" si="11"/>
        <v>1.2</v>
      </c>
      <c r="BM57" s="250"/>
      <c r="BN57" s="251"/>
      <c r="BO57" s="251"/>
      <c r="BP57" s="251"/>
      <c r="BQ57" s="251"/>
      <c r="BR57" s="251"/>
      <c r="BS57" s="251"/>
      <c r="BT57" s="251"/>
      <c r="BU57" s="252"/>
      <c r="BV57" s="250"/>
      <c r="BW57" s="251"/>
      <c r="BX57" s="251"/>
      <c r="BY57" s="251"/>
      <c r="BZ57" s="251"/>
      <c r="CA57" s="251"/>
      <c r="CB57" s="251"/>
      <c r="CC57" s="252"/>
      <c r="CD57" s="402">
        <f t="shared" si="16"/>
        <v>0.25</v>
      </c>
      <c r="CE57" s="402">
        <v>0.25</v>
      </c>
      <c r="CF57" s="265" t="str">
        <f t="shared" si="17"/>
        <v>???</v>
      </c>
      <c r="CG57" s="402">
        <v>0.5</v>
      </c>
      <c r="CH57" s="265" t="s">
        <v>86</v>
      </c>
      <c r="CI57" s="402">
        <v>0.75</v>
      </c>
      <c r="CJ57" s="265" t="str">
        <f t="shared" si="18"/>
        <v>???</v>
      </c>
    </row>
    <row r="58" spans="1:88">
      <c r="A58" s="257" t="s">
        <v>198</v>
      </c>
      <c r="B58" s="25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9"/>
      <c r="AK58" s="236"/>
      <c r="AL58" s="241"/>
      <c r="AM58" s="242"/>
      <c r="AN58" s="242"/>
      <c r="AO58" s="242"/>
      <c r="AP58" s="242"/>
      <c r="AQ58" s="242"/>
      <c r="AR58" s="242"/>
      <c r="AS58" s="242"/>
      <c r="AT58" s="243"/>
      <c r="AU58" s="241"/>
      <c r="AV58" s="242"/>
      <c r="AW58" s="242"/>
      <c r="AX58" s="242"/>
      <c r="AY58" s="242"/>
      <c r="AZ58" s="242"/>
      <c r="BA58" s="242"/>
      <c r="BB58" s="242"/>
      <c r="BC58" s="243"/>
      <c r="BD58" s="241">
        <f t="shared" si="15"/>
        <v>1</v>
      </c>
      <c r="BE58" s="242">
        <f t="shared" si="11"/>
        <v>1.2</v>
      </c>
      <c r="BF58" s="242">
        <f t="shared" si="11"/>
        <v>1.2</v>
      </c>
      <c r="BG58" s="242">
        <f t="shared" si="11"/>
        <v>1</v>
      </c>
      <c r="BH58" s="242">
        <f t="shared" si="11"/>
        <v>0.83333333333333337</v>
      </c>
      <c r="BI58" s="242">
        <f t="shared" si="11"/>
        <v>0.83333333333333337</v>
      </c>
      <c r="BJ58" s="242">
        <f t="shared" si="11"/>
        <v>1</v>
      </c>
      <c r="BK58" s="242">
        <f t="shared" si="11"/>
        <v>1.2</v>
      </c>
      <c r="BL58" s="243">
        <f t="shared" si="11"/>
        <v>1.2</v>
      </c>
      <c r="BM58" s="250"/>
      <c r="BN58" s="251"/>
      <c r="BO58" s="251"/>
      <c r="BP58" s="251"/>
      <c r="BQ58" s="251"/>
      <c r="BR58" s="251"/>
      <c r="BS58" s="251"/>
      <c r="BT58" s="251"/>
      <c r="BU58" s="252"/>
      <c r="BV58" s="250"/>
      <c r="BW58" s="251"/>
      <c r="BX58" s="251"/>
      <c r="BY58" s="251"/>
      <c r="BZ58" s="251"/>
      <c r="CA58" s="251"/>
      <c r="CB58" s="251"/>
      <c r="CC58" s="252"/>
      <c r="CD58" s="402">
        <f t="shared" si="16"/>
        <v>0.25</v>
      </c>
      <c r="CE58" s="402">
        <v>0.25</v>
      </c>
      <c r="CF58" s="265" t="str">
        <f t="shared" si="17"/>
        <v>???</v>
      </c>
      <c r="CG58" s="402">
        <v>0.5</v>
      </c>
      <c r="CH58" s="265" t="s">
        <v>86</v>
      </c>
      <c r="CI58" s="402">
        <v>0.75</v>
      </c>
      <c r="CJ58" s="265" t="str">
        <f t="shared" si="18"/>
        <v>???</v>
      </c>
    </row>
    <row r="59" spans="1:88">
      <c r="A59" s="257" t="s">
        <v>203</v>
      </c>
      <c r="B59" s="258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9"/>
      <c r="AK59" s="236"/>
      <c r="AL59" s="241"/>
      <c r="AM59" s="242"/>
      <c r="AN59" s="242"/>
      <c r="AO59" s="242"/>
      <c r="AP59" s="242"/>
      <c r="AQ59" s="242"/>
      <c r="AR59" s="242"/>
      <c r="AS59" s="242"/>
      <c r="AT59" s="243"/>
      <c r="AU59" s="241"/>
      <c r="AV59" s="242"/>
      <c r="AW59" s="242"/>
      <c r="AX59" s="242"/>
      <c r="AY59" s="242"/>
      <c r="AZ59" s="242"/>
      <c r="BA59" s="242"/>
      <c r="BB59" s="242"/>
      <c r="BC59" s="243"/>
      <c r="BD59" s="241">
        <f t="shared" si="15"/>
        <v>1</v>
      </c>
      <c r="BE59" s="242">
        <f t="shared" si="11"/>
        <v>1.2</v>
      </c>
      <c r="BF59" s="242">
        <f t="shared" si="11"/>
        <v>1.2</v>
      </c>
      <c r="BG59" s="242">
        <f t="shared" si="11"/>
        <v>1</v>
      </c>
      <c r="BH59" s="242">
        <f t="shared" si="11"/>
        <v>0.83333333333333337</v>
      </c>
      <c r="BI59" s="242">
        <f t="shared" si="11"/>
        <v>0.83333333333333337</v>
      </c>
      <c r="BJ59" s="242">
        <f t="shared" si="11"/>
        <v>1</v>
      </c>
      <c r="BK59" s="242">
        <f t="shared" si="11"/>
        <v>1.2</v>
      </c>
      <c r="BL59" s="243">
        <f t="shared" si="11"/>
        <v>1.2</v>
      </c>
      <c r="BM59" s="250"/>
      <c r="BN59" s="251"/>
      <c r="BO59" s="251"/>
      <c r="BP59" s="251"/>
      <c r="BQ59" s="251"/>
      <c r="BR59" s="251"/>
      <c r="BS59" s="251"/>
      <c r="BT59" s="251"/>
      <c r="BU59" s="252"/>
      <c r="BV59" s="250"/>
      <c r="BW59" s="251"/>
      <c r="BX59" s="251"/>
      <c r="BY59" s="251"/>
      <c r="BZ59" s="251"/>
      <c r="CA59" s="251"/>
      <c r="CB59" s="251"/>
      <c r="CC59" s="252"/>
      <c r="CD59" s="402">
        <f t="shared" si="16"/>
        <v>0.25</v>
      </c>
      <c r="CE59" s="402">
        <v>0.25</v>
      </c>
      <c r="CF59" s="265" t="str">
        <f t="shared" si="17"/>
        <v>???</v>
      </c>
      <c r="CG59" s="402">
        <v>0.5</v>
      </c>
      <c r="CH59" s="265" t="s">
        <v>86</v>
      </c>
      <c r="CI59" s="402">
        <v>0.75</v>
      </c>
      <c r="CJ59" s="265" t="str">
        <f t="shared" si="18"/>
        <v>???</v>
      </c>
    </row>
    <row r="60" spans="1:88">
      <c r="A60" s="257" t="s">
        <v>204</v>
      </c>
      <c r="B60" s="258"/>
      <c r="C60" s="258"/>
      <c r="D60" s="258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9"/>
      <c r="AK60" s="236"/>
      <c r="AL60" s="241"/>
      <c r="AM60" s="242"/>
      <c r="AN60" s="242"/>
      <c r="AO60" s="242"/>
      <c r="AP60" s="242"/>
      <c r="AQ60" s="242"/>
      <c r="AR60" s="242"/>
      <c r="AS60" s="242"/>
      <c r="AT60" s="243"/>
      <c r="AU60" s="241"/>
      <c r="AV60" s="242"/>
      <c r="AW60" s="242"/>
      <c r="AX60" s="242"/>
      <c r="AY60" s="242"/>
      <c r="AZ60" s="242"/>
      <c r="BA60" s="242"/>
      <c r="BB60" s="242"/>
      <c r="BC60" s="243"/>
      <c r="BD60" s="241">
        <f t="shared" si="15"/>
        <v>1</v>
      </c>
      <c r="BE60" s="242">
        <f t="shared" si="11"/>
        <v>1.2</v>
      </c>
      <c r="BF60" s="242">
        <f t="shared" si="11"/>
        <v>1.2</v>
      </c>
      <c r="BG60" s="242">
        <f t="shared" si="11"/>
        <v>1</v>
      </c>
      <c r="BH60" s="242">
        <f t="shared" si="11"/>
        <v>0.83333333333333337</v>
      </c>
      <c r="BI60" s="242">
        <f t="shared" si="11"/>
        <v>0.83333333333333337</v>
      </c>
      <c r="BJ60" s="242">
        <f t="shared" si="11"/>
        <v>1</v>
      </c>
      <c r="BK60" s="242">
        <f t="shared" si="11"/>
        <v>1.2</v>
      </c>
      <c r="BL60" s="243">
        <f t="shared" si="11"/>
        <v>1.2</v>
      </c>
      <c r="BM60" s="250"/>
      <c r="BN60" s="251"/>
      <c r="BO60" s="251"/>
      <c r="BP60" s="251"/>
      <c r="BQ60" s="251"/>
      <c r="BR60" s="251"/>
      <c r="BS60" s="251"/>
      <c r="BT60" s="251"/>
      <c r="BU60" s="252"/>
      <c r="BV60" s="250"/>
      <c r="BW60" s="251"/>
      <c r="BX60" s="251"/>
      <c r="BY60" s="251"/>
      <c r="BZ60" s="251"/>
      <c r="CA60" s="251"/>
      <c r="CB60" s="251"/>
      <c r="CC60" s="252"/>
      <c r="CD60" s="402">
        <f t="shared" si="16"/>
        <v>0.25</v>
      </c>
      <c r="CE60" s="402">
        <v>0.25</v>
      </c>
      <c r="CF60" s="265" t="str">
        <f t="shared" si="17"/>
        <v>???</v>
      </c>
      <c r="CG60" s="402">
        <v>0.5</v>
      </c>
      <c r="CH60" s="265" t="s">
        <v>86</v>
      </c>
      <c r="CI60" s="402">
        <v>0.75</v>
      </c>
      <c r="CJ60" s="265" t="str">
        <f t="shared" si="18"/>
        <v>???</v>
      </c>
    </row>
    <row r="61" spans="1:88">
      <c r="A61" s="260" t="s">
        <v>205</v>
      </c>
      <c r="B61" s="261"/>
      <c r="C61" s="261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2"/>
      <c r="AK61" s="237"/>
      <c r="AL61" s="244"/>
      <c r="AM61" s="245"/>
      <c r="AN61" s="245"/>
      <c r="AO61" s="245"/>
      <c r="AP61" s="245"/>
      <c r="AQ61" s="245"/>
      <c r="AR61" s="245"/>
      <c r="AS61" s="245"/>
      <c r="AT61" s="246"/>
      <c r="AU61" s="244"/>
      <c r="AV61" s="245"/>
      <c r="AW61" s="245"/>
      <c r="AX61" s="245"/>
      <c r="AY61" s="245"/>
      <c r="AZ61" s="245"/>
      <c r="BA61" s="245"/>
      <c r="BB61" s="245"/>
      <c r="BC61" s="246"/>
      <c r="BD61" s="244">
        <f t="shared" si="15"/>
        <v>1</v>
      </c>
      <c r="BE61" s="245">
        <f t="shared" si="11"/>
        <v>1.2</v>
      </c>
      <c r="BF61" s="245">
        <f t="shared" si="11"/>
        <v>1.2</v>
      </c>
      <c r="BG61" s="245">
        <f t="shared" si="11"/>
        <v>1</v>
      </c>
      <c r="BH61" s="245">
        <f t="shared" si="11"/>
        <v>0.83333333333333337</v>
      </c>
      <c r="BI61" s="245">
        <f t="shared" si="11"/>
        <v>0.83333333333333337</v>
      </c>
      <c r="BJ61" s="245">
        <f t="shared" si="11"/>
        <v>1</v>
      </c>
      <c r="BK61" s="245">
        <f t="shared" si="11"/>
        <v>1.2</v>
      </c>
      <c r="BL61" s="246">
        <f t="shared" si="11"/>
        <v>1.2</v>
      </c>
      <c r="BM61" s="253"/>
      <c r="BN61" s="254"/>
      <c r="BO61" s="254"/>
      <c r="BP61" s="254"/>
      <c r="BQ61" s="254"/>
      <c r="BR61" s="254"/>
      <c r="BS61" s="254"/>
      <c r="BT61" s="254"/>
      <c r="BU61" s="255"/>
      <c r="BV61" s="253"/>
      <c r="BW61" s="254"/>
      <c r="BX61" s="254"/>
      <c r="BY61" s="254"/>
      <c r="BZ61" s="254"/>
      <c r="CA61" s="254"/>
      <c r="CB61" s="254"/>
      <c r="CC61" s="255"/>
      <c r="CD61" s="403">
        <f t="shared" si="16"/>
        <v>0.25</v>
      </c>
      <c r="CE61" s="403">
        <v>0.25</v>
      </c>
      <c r="CF61" s="266" t="str">
        <f t="shared" si="17"/>
        <v>???</v>
      </c>
      <c r="CG61" s="403">
        <v>0.5</v>
      </c>
      <c r="CH61" s="266" t="s">
        <v>86</v>
      </c>
      <c r="CI61" s="403">
        <v>0.75</v>
      </c>
      <c r="CJ61" s="266" t="str">
        <f t="shared" si="18"/>
        <v>???</v>
      </c>
    </row>
    <row r="62" spans="1:88" s="20" customFormat="1">
      <c r="A62" s="214" t="s">
        <v>206</v>
      </c>
      <c r="B62" s="215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6"/>
      <c r="AK62" s="217"/>
      <c r="AL62" s="406" t="s">
        <v>79</v>
      </c>
      <c r="AM62" s="221"/>
      <c r="AN62" s="221"/>
      <c r="AO62" s="221"/>
      <c r="AP62" s="221"/>
      <c r="AQ62" s="221"/>
      <c r="AR62" s="221"/>
      <c r="AS62" s="221"/>
      <c r="AT62" s="222"/>
      <c r="AU62" s="406" t="s">
        <v>79</v>
      </c>
      <c r="AV62" s="221"/>
      <c r="AW62" s="221"/>
      <c r="AX62" s="221"/>
      <c r="AY62" s="221"/>
      <c r="AZ62" s="221"/>
      <c r="BA62" s="221"/>
      <c r="BB62" s="221"/>
      <c r="BC62" s="222"/>
      <c r="BD62" s="406" t="s">
        <v>79</v>
      </c>
      <c r="BE62" s="221"/>
      <c r="BF62" s="221"/>
      <c r="BG62" s="221"/>
      <c r="BH62" s="221"/>
      <c r="BI62" s="221"/>
      <c r="BJ62" s="221"/>
      <c r="BK62" s="221"/>
      <c r="BL62" s="222"/>
      <c r="BM62" s="406" t="s">
        <v>79</v>
      </c>
      <c r="BN62" s="221"/>
      <c r="BO62" s="221"/>
      <c r="BP62" s="221"/>
      <c r="BQ62" s="221"/>
      <c r="BR62" s="221"/>
      <c r="BS62" s="221"/>
      <c r="BT62" s="221"/>
      <c r="BU62" s="222"/>
      <c r="BV62" s="367">
        <f>BV65</f>
        <v>0.2</v>
      </c>
      <c r="BW62" s="221"/>
      <c r="BX62" s="221"/>
      <c r="BY62" s="221"/>
      <c r="BZ62" s="221"/>
      <c r="CA62" s="221"/>
      <c r="CB62" s="221"/>
      <c r="CC62" s="222"/>
      <c r="CD62" s="317">
        <f>CD65</f>
        <v>0.2</v>
      </c>
      <c r="CE62" s="305" t="s">
        <v>79</v>
      </c>
      <c r="CF62" s="305" t="s">
        <v>79</v>
      </c>
      <c r="CG62" s="305" t="s">
        <v>79</v>
      </c>
      <c r="CH62" s="305" t="s">
        <v>79</v>
      </c>
      <c r="CI62" s="305" t="s">
        <v>79</v>
      </c>
      <c r="CJ62" s="305" t="s">
        <v>79</v>
      </c>
    </row>
    <row r="63" spans="1:88" s="20" customFormat="1">
      <c r="A63" s="205" t="s">
        <v>207</v>
      </c>
      <c r="B63" s="206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7"/>
      <c r="AK63" s="218"/>
      <c r="AL63" s="223"/>
      <c r="AM63" s="224"/>
      <c r="AN63" s="224"/>
      <c r="AO63" s="224"/>
      <c r="AP63" s="224"/>
      <c r="AQ63" s="224"/>
      <c r="AR63" s="224"/>
      <c r="AS63" s="224"/>
      <c r="AT63" s="225"/>
      <c r="AU63" s="223"/>
      <c r="AV63" s="224"/>
      <c r="AW63" s="224"/>
      <c r="AX63" s="224"/>
      <c r="AY63" s="224"/>
      <c r="AZ63" s="224"/>
      <c r="BA63" s="224"/>
      <c r="BB63" s="224"/>
      <c r="BC63" s="225"/>
      <c r="BD63" s="223"/>
      <c r="BE63" s="224"/>
      <c r="BF63" s="224"/>
      <c r="BG63" s="224"/>
      <c r="BH63" s="224"/>
      <c r="BI63" s="224"/>
      <c r="BJ63" s="224"/>
      <c r="BK63" s="224"/>
      <c r="BL63" s="225"/>
      <c r="BM63" s="223"/>
      <c r="BN63" s="224"/>
      <c r="BO63" s="224"/>
      <c r="BP63" s="224"/>
      <c r="BQ63" s="224"/>
      <c r="BR63" s="224"/>
      <c r="BS63" s="224"/>
      <c r="BT63" s="224"/>
      <c r="BU63" s="225"/>
      <c r="BV63" s="223"/>
      <c r="BW63" s="224"/>
      <c r="BX63" s="224"/>
      <c r="BY63" s="224"/>
      <c r="BZ63" s="224"/>
      <c r="CA63" s="224"/>
      <c r="CB63" s="224"/>
      <c r="CC63" s="225"/>
      <c r="CD63" s="306"/>
      <c r="CE63" s="306"/>
      <c r="CF63" s="306"/>
      <c r="CG63" s="306"/>
      <c r="CH63" s="306"/>
      <c r="CI63" s="306"/>
      <c r="CJ63" s="306"/>
    </row>
    <row r="64" spans="1:88" s="20" customFormat="1">
      <c r="A64" s="208" t="s">
        <v>208</v>
      </c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10"/>
      <c r="AK64" s="219"/>
      <c r="AL64" s="226"/>
      <c r="AM64" s="227"/>
      <c r="AN64" s="227"/>
      <c r="AO64" s="227"/>
      <c r="AP64" s="227"/>
      <c r="AQ64" s="227"/>
      <c r="AR64" s="227"/>
      <c r="AS64" s="227"/>
      <c r="AT64" s="228"/>
      <c r="AU64" s="226"/>
      <c r="AV64" s="227"/>
      <c r="AW64" s="227"/>
      <c r="AX64" s="227"/>
      <c r="AY64" s="227"/>
      <c r="AZ64" s="227"/>
      <c r="BA64" s="227"/>
      <c r="BB64" s="227"/>
      <c r="BC64" s="228"/>
      <c r="BD64" s="226"/>
      <c r="BE64" s="227"/>
      <c r="BF64" s="227"/>
      <c r="BG64" s="227"/>
      <c r="BH64" s="227"/>
      <c r="BI64" s="227"/>
      <c r="BJ64" s="227"/>
      <c r="BK64" s="227"/>
      <c r="BL64" s="228"/>
      <c r="BM64" s="226"/>
      <c r="BN64" s="227"/>
      <c r="BO64" s="227"/>
      <c r="BP64" s="227"/>
      <c r="BQ64" s="227"/>
      <c r="BR64" s="227"/>
      <c r="BS64" s="227"/>
      <c r="BT64" s="227"/>
      <c r="BU64" s="228"/>
      <c r="BV64" s="226"/>
      <c r="BW64" s="227"/>
      <c r="BX64" s="227"/>
      <c r="BY64" s="227"/>
      <c r="BZ64" s="227"/>
      <c r="CA64" s="227"/>
      <c r="CB64" s="227"/>
      <c r="CC64" s="228"/>
      <c r="CD64" s="307"/>
      <c r="CE64" s="307"/>
      <c r="CF64" s="307"/>
      <c r="CG64" s="307"/>
      <c r="CH64" s="307"/>
      <c r="CI64" s="307"/>
      <c r="CJ64" s="307"/>
    </row>
    <row r="65" spans="1:88">
      <c r="A65" s="232" t="s">
        <v>209</v>
      </c>
      <c r="B65" s="233"/>
      <c r="C65" s="233"/>
      <c r="D65" s="233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4"/>
      <c r="AK65" s="235" t="s">
        <v>65</v>
      </c>
      <c r="AL65" s="410">
        <v>0</v>
      </c>
      <c r="AM65" s="239"/>
      <c r="AN65" s="239"/>
      <c r="AO65" s="239"/>
      <c r="AP65" s="239"/>
      <c r="AQ65" s="239"/>
      <c r="AR65" s="239"/>
      <c r="AS65" s="239"/>
      <c r="AT65" s="240"/>
      <c r="AU65" s="410">
        <v>0</v>
      </c>
      <c r="AV65" s="239"/>
      <c r="AW65" s="239"/>
      <c r="AX65" s="239"/>
      <c r="AY65" s="239"/>
      <c r="AZ65" s="239"/>
      <c r="BA65" s="239"/>
      <c r="BB65" s="239"/>
      <c r="BC65" s="240"/>
      <c r="BD65" s="268">
        <f>IF(AU65="-","-",IF(AL65=AU65,1,IF(AL65=0,120%,AU65/AL65)))</f>
        <v>1</v>
      </c>
      <c r="BE65" s="269">
        <f t="shared" ref="BE65:BL69" si="19">IF(BD65="-","-",IF(BC65=BD65,1,IF(BC65=0,120%,BD65/BC65)))</f>
        <v>1.2</v>
      </c>
      <c r="BF65" s="269">
        <f t="shared" si="19"/>
        <v>1.2</v>
      </c>
      <c r="BG65" s="269">
        <f t="shared" si="19"/>
        <v>1</v>
      </c>
      <c r="BH65" s="269">
        <f t="shared" si="19"/>
        <v>0.83333333333333337</v>
      </c>
      <c r="BI65" s="269">
        <f t="shared" si="19"/>
        <v>0.83333333333333337</v>
      </c>
      <c r="BJ65" s="269">
        <f t="shared" si="19"/>
        <v>1</v>
      </c>
      <c r="BK65" s="269">
        <f t="shared" si="19"/>
        <v>1.2</v>
      </c>
      <c r="BL65" s="270">
        <f t="shared" si="19"/>
        <v>1.2</v>
      </c>
      <c r="BM65" s="267" t="s">
        <v>140</v>
      </c>
      <c r="BN65" s="248"/>
      <c r="BO65" s="248"/>
      <c r="BP65" s="248"/>
      <c r="BQ65" s="248"/>
      <c r="BR65" s="248"/>
      <c r="BS65" s="248"/>
      <c r="BT65" s="248"/>
      <c r="BU65" s="249"/>
      <c r="BV65" s="409">
        <f>CD65</f>
        <v>0.2</v>
      </c>
      <c r="BW65" s="248"/>
      <c r="BX65" s="248"/>
      <c r="BY65" s="248"/>
      <c r="BZ65" s="248"/>
      <c r="CA65" s="248"/>
      <c r="CB65" s="248"/>
      <c r="CC65" s="249"/>
      <c r="CD65" s="321">
        <f>IF(BD65="-","-",IF(BM65="прямая",IF(BD65&gt;120%,CE65,IF(BD65&lt;80%,CI65,CG65)),IF(BD65&lt;80%,CE65,IF(BD65&gt;120%,CI65,CG65))))</f>
        <v>0.2</v>
      </c>
      <c r="CE65" s="321">
        <v>0.1</v>
      </c>
      <c r="CF65" s="264" t="str">
        <f>IF(BM65="прямая","гр.5&gt;120%",IF(BM65="обратная","гр.5&lt;80%","???"))</f>
        <v>гр.5&lt;80%</v>
      </c>
      <c r="CG65" s="321">
        <v>0.2</v>
      </c>
      <c r="CH65" s="264" t="s">
        <v>86</v>
      </c>
      <c r="CI65" s="321">
        <v>0.3</v>
      </c>
      <c r="CJ65" s="264" t="str">
        <f>IF(BM65="прямая","гр.5&lt;80%",IF(BM65="обратная","гр.5&gt;120%","???"))</f>
        <v>гр.5&gt;120%</v>
      </c>
    </row>
    <row r="66" spans="1:88">
      <c r="A66" s="257" t="s">
        <v>210</v>
      </c>
      <c r="B66" s="258"/>
      <c r="C66" s="258"/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9"/>
      <c r="AK66" s="236"/>
      <c r="AL66" s="241"/>
      <c r="AM66" s="242"/>
      <c r="AN66" s="242"/>
      <c r="AO66" s="242"/>
      <c r="AP66" s="242"/>
      <c r="AQ66" s="242"/>
      <c r="AR66" s="242"/>
      <c r="AS66" s="242"/>
      <c r="AT66" s="243"/>
      <c r="AU66" s="241"/>
      <c r="AV66" s="242"/>
      <c r="AW66" s="242"/>
      <c r="AX66" s="242"/>
      <c r="AY66" s="242"/>
      <c r="AZ66" s="242"/>
      <c r="BA66" s="242"/>
      <c r="BB66" s="242"/>
      <c r="BC66" s="243"/>
      <c r="BD66" s="271">
        <f>IF(BC66="-","-",IF(BB66=BC66,1,IF(BB66=0,120%,BC66/BB66)))</f>
        <v>1</v>
      </c>
      <c r="BE66" s="272">
        <f t="shared" si="19"/>
        <v>1.2</v>
      </c>
      <c r="BF66" s="272">
        <f t="shared" si="19"/>
        <v>1.2</v>
      </c>
      <c r="BG66" s="272">
        <f t="shared" si="19"/>
        <v>1</v>
      </c>
      <c r="BH66" s="272">
        <f t="shared" si="19"/>
        <v>0.83333333333333337</v>
      </c>
      <c r="BI66" s="272">
        <f t="shared" si="19"/>
        <v>0.83333333333333337</v>
      </c>
      <c r="BJ66" s="272">
        <f t="shared" si="19"/>
        <v>1</v>
      </c>
      <c r="BK66" s="272">
        <f t="shared" si="19"/>
        <v>1.2</v>
      </c>
      <c r="BL66" s="273">
        <f t="shared" si="19"/>
        <v>1.2</v>
      </c>
      <c r="BM66" s="250"/>
      <c r="BN66" s="251"/>
      <c r="BO66" s="251"/>
      <c r="BP66" s="251"/>
      <c r="BQ66" s="251"/>
      <c r="BR66" s="251"/>
      <c r="BS66" s="251"/>
      <c r="BT66" s="251"/>
      <c r="BU66" s="252"/>
      <c r="BV66" s="250"/>
      <c r="BW66" s="251"/>
      <c r="BX66" s="251"/>
      <c r="BY66" s="251"/>
      <c r="BZ66" s="251"/>
      <c r="CA66" s="251"/>
      <c r="CB66" s="251"/>
      <c r="CC66" s="252"/>
      <c r="CD66" s="402">
        <f t="shared" ref="CD66:CD69" si="20">IF(CA66="-","-",IF(CB66="прямая",IF(CA66&gt;120%,CE66,IF(CA66&lt;80%,CI66,CG66)),IF(CA66&lt;80%,CE66,IF(CA66&gt;120%,CI66,CG66))))</f>
        <v>0.25</v>
      </c>
      <c r="CE66" s="402">
        <v>0.25</v>
      </c>
      <c r="CF66" s="265" t="str">
        <f t="shared" ref="CF66:CF69" si="21">IF($G66="прямая","гр.5&gt;120%",IF($G66="обратная","гр.5&lt;80%","???"))</f>
        <v>???</v>
      </c>
      <c r="CG66" s="402">
        <v>0.5</v>
      </c>
      <c r="CH66" s="265" t="s">
        <v>86</v>
      </c>
      <c r="CI66" s="402">
        <v>0.75</v>
      </c>
      <c r="CJ66" s="265" t="str">
        <f t="shared" ref="CJ66:CJ69" si="22">IF($G66="прямая","гр.5&lt;80%",IF($G66="обратная","гр.5&gt;120%","???"))</f>
        <v>???</v>
      </c>
    </row>
    <row r="67" spans="1:88">
      <c r="A67" s="257" t="s">
        <v>211</v>
      </c>
      <c r="B67" s="258"/>
      <c r="C67" s="258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9"/>
      <c r="AK67" s="236"/>
      <c r="AL67" s="241"/>
      <c r="AM67" s="242"/>
      <c r="AN67" s="242"/>
      <c r="AO67" s="242"/>
      <c r="AP67" s="242"/>
      <c r="AQ67" s="242"/>
      <c r="AR67" s="242"/>
      <c r="AS67" s="242"/>
      <c r="AT67" s="243"/>
      <c r="AU67" s="241"/>
      <c r="AV67" s="242"/>
      <c r="AW67" s="242"/>
      <c r="AX67" s="242"/>
      <c r="AY67" s="242"/>
      <c r="AZ67" s="242"/>
      <c r="BA67" s="242"/>
      <c r="BB67" s="242"/>
      <c r="BC67" s="243"/>
      <c r="BD67" s="271">
        <f>IF(BC67="-","-",IF(BB67=BC67,1,IF(BB67=0,120%,BC67/BB67)))</f>
        <v>1</v>
      </c>
      <c r="BE67" s="272">
        <f t="shared" si="19"/>
        <v>1.2</v>
      </c>
      <c r="BF67" s="272">
        <f t="shared" si="19"/>
        <v>1.2</v>
      </c>
      <c r="BG67" s="272">
        <f t="shared" si="19"/>
        <v>1</v>
      </c>
      <c r="BH67" s="272">
        <f t="shared" si="19"/>
        <v>0.83333333333333337</v>
      </c>
      <c r="BI67" s="272">
        <f t="shared" si="19"/>
        <v>0.83333333333333337</v>
      </c>
      <c r="BJ67" s="272">
        <f t="shared" si="19"/>
        <v>1</v>
      </c>
      <c r="BK67" s="272">
        <f t="shared" si="19"/>
        <v>1.2</v>
      </c>
      <c r="BL67" s="273">
        <f t="shared" si="19"/>
        <v>1.2</v>
      </c>
      <c r="BM67" s="250"/>
      <c r="BN67" s="251"/>
      <c r="BO67" s="251"/>
      <c r="BP67" s="251"/>
      <c r="BQ67" s="251"/>
      <c r="BR67" s="251"/>
      <c r="BS67" s="251"/>
      <c r="BT67" s="251"/>
      <c r="BU67" s="252"/>
      <c r="BV67" s="250"/>
      <c r="BW67" s="251"/>
      <c r="BX67" s="251"/>
      <c r="BY67" s="251"/>
      <c r="BZ67" s="251"/>
      <c r="CA67" s="251"/>
      <c r="CB67" s="251"/>
      <c r="CC67" s="252"/>
      <c r="CD67" s="402">
        <f t="shared" si="20"/>
        <v>0.25</v>
      </c>
      <c r="CE67" s="402">
        <v>0.25</v>
      </c>
      <c r="CF67" s="265" t="str">
        <f t="shared" si="21"/>
        <v>???</v>
      </c>
      <c r="CG67" s="402">
        <v>0.5</v>
      </c>
      <c r="CH67" s="265" t="s">
        <v>86</v>
      </c>
      <c r="CI67" s="402">
        <v>0.75</v>
      </c>
      <c r="CJ67" s="265" t="str">
        <f t="shared" si="22"/>
        <v>???</v>
      </c>
    </row>
    <row r="68" spans="1:88">
      <c r="A68" s="257" t="s">
        <v>212</v>
      </c>
      <c r="B68" s="258"/>
      <c r="C68" s="258"/>
      <c r="D68" s="258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9"/>
      <c r="AK68" s="236"/>
      <c r="AL68" s="241"/>
      <c r="AM68" s="242"/>
      <c r="AN68" s="242"/>
      <c r="AO68" s="242"/>
      <c r="AP68" s="242"/>
      <c r="AQ68" s="242"/>
      <c r="AR68" s="242"/>
      <c r="AS68" s="242"/>
      <c r="AT68" s="243"/>
      <c r="AU68" s="241"/>
      <c r="AV68" s="242"/>
      <c r="AW68" s="242"/>
      <c r="AX68" s="242"/>
      <c r="AY68" s="242"/>
      <c r="AZ68" s="242"/>
      <c r="BA68" s="242"/>
      <c r="BB68" s="242"/>
      <c r="BC68" s="243"/>
      <c r="BD68" s="271">
        <f>IF(BC68="-","-",IF(BB68=BC68,1,IF(BB68=0,120%,BC68/BB68)))</f>
        <v>1</v>
      </c>
      <c r="BE68" s="272">
        <f t="shared" si="19"/>
        <v>1.2</v>
      </c>
      <c r="BF68" s="272">
        <f t="shared" si="19"/>
        <v>1.2</v>
      </c>
      <c r="BG68" s="272">
        <f t="shared" si="19"/>
        <v>1</v>
      </c>
      <c r="BH68" s="272">
        <f t="shared" si="19"/>
        <v>0.83333333333333337</v>
      </c>
      <c r="BI68" s="272">
        <f t="shared" si="19"/>
        <v>0.83333333333333337</v>
      </c>
      <c r="BJ68" s="272">
        <f t="shared" si="19"/>
        <v>1</v>
      </c>
      <c r="BK68" s="272">
        <f t="shared" si="19"/>
        <v>1.2</v>
      </c>
      <c r="BL68" s="273">
        <f t="shared" si="19"/>
        <v>1.2</v>
      </c>
      <c r="BM68" s="250"/>
      <c r="BN68" s="251"/>
      <c r="BO68" s="251"/>
      <c r="BP68" s="251"/>
      <c r="BQ68" s="251"/>
      <c r="BR68" s="251"/>
      <c r="BS68" s="251"/>
      <c r="BT68" s="251"/>
      <c r="BU68" s="252"/>
      <c r="BV68" s="250"/>
      <c r="BW68" s="251"/>
      <c r="BX68" s="251"/>
      <c r="BY68" s="251"/>
      <c r="BZ68" s="251"/>
      <c r="CA68" s="251"/>
      <c r="CB68" s="251"/>
      <c r="CC68" s="252"/>
      <c r="CD68" s="402">
        <f t="shared" si="20"/>
        <v>0.25</v>
      </c>
      <c r="CE68" s="402">
        <v>0.25</v>
      </c>
      <c r="CF68" s="265" t="str">
        <f t="shared" si="21"/>
        <v>???</v>
      </c>
      <c r="CG68" s="402">
        <v>0.5</v>
      </c>
      <c r="CH68" s="265" t="s">
        <v>86</v>
      </c>
      <c r="CI68" s="402">
        <v>0.75</v>
      </c>
      <c r="CJ68" s="265" t="str">
        <f t="shared" si="22"/>
        <v>???</v>
      </c>
    </row>
    <row r="69" spans="1:88">
      <c r="A69" s="260" t="s">
        <v>145</v>
      </c>
      <c r="B69" s="261"/>
      <c r="C69" s="261"/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2"/>
      <c r="AK69" s="237"/>
      <c r="AL69" s="244"/>
      <c r="AM69" s="245"/>
      <c r="AN69" s="245"/>
      <c r="AO69" s="245"/>
      <c r="AP69" s="245"/>
      <c r="AQ69" s="245"/>
      <c r="AR69" s="245"/>
      <c r="AS69" s="245"/>
      <c r="AT69" s="246"/>
      <c r="AU69" s="244"/>
      <c r="AV69" s="245"/>
      <c r="AW69" s="245"/>
      <c r="AX69" s="245"/>
      <c r="AY69" s="245"/>
      <c r="AZ69" s="245"/>
      <c r="BA69" s="245"/>
      <c r="BB69" s="245"/>
      <c r="BC69" s="246"/>
      <c r="BD69" s="274">
        <f>IF(BC69="-","-",IF(BB69=BC69,1,IF(BB69=0,120%,BC69/BB69)))</f>
        <v>1</v>
      </c>
      <c r="BE69" s="275">
        <f t="shared" si="19"/>
        <v>1.2</v>
      </c>
      <c r="BF69" s="275">
        <f t="shared" si="19"/>
        <v>1.2</v>
      </c>
      <c r="BG69" s="275">
        <f t="shared" si="19"/>
        <v>1</v>
      </c>
      <c r="BH69" s="275">
        <f t="shared" si="19"/>
        <v>0.83333333333333337</v>
      </c>
      <c r="BI69" s="275">
        <f t="shared" si="19"/>
        <v>0.83333333333333337</v>
      </c>
      <c r="BJ69" s="275">
        <f t="shared" si="19"/>
        <v>1</v>
      </c>
      <c r="BK69" s="275">
        <f t="shared" si="19"/>
        <v>1.2</v>
      </c>
      <c r="BL69" s="276">
        <f t="shared" si="19"/>
        <v>1.2</v>
      </c>
      <c r="BM69" s="253"/>
      <c r="BN69" s="254"/>
      <c r="BO69" s="254"/>
      <c r="BP69" s="254"/>
      <c r="BQ69" s="254"/>
      <c r="BR69" s="254"/>
      <c r="BS69" s="254"/>
      <c r="BT69" s="254"/>
      <c r="BU69" s="255"/>
      <c r="BV69" s="253"/>
      <c r="BW69" s="254"/>
      <c r="BX69" s="254"/>
      <c r="BY69" s="254"/>
      <c r="BZ69" s="254"/>
      <c r="CA69" s="254"/>
      <c r="CB69" s="254"/>
      <c r="CC69" s="255"/>
      <c r="CD69" s="403">
        <f t="shared" si="20"/>
        <v>0.25</v>
      </c>
      <c r="CE69" s="403">
        <v>0.25</v>
      </c>
      <c r="CF69" s="266" t="str">
        <f t="shared" si="21"/>
        <v>???</v>
      </c>
      <c r="CG69" s="403">
        <v>0.5</v>
      </c>
      <c r="CH69" s="266" t="s">
        <v>86</v>
      </c>
      <c r="CI69" s="403">
        <v>0.75</v>
      </c>
      <c r="CJ69" s="266" t="str">
        <f t="shared" si="22"/>
        <v>???</v>
      </c>
    </row>
    <row r="70" spans="1:88" s="20" customFormat="1">
      <c r="A70" s="303" t="s">
        <v>213</v>
      </c>
      <c r="B70" s="303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2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411">
        <f>AVERAGE(BV16,BV39,BV46,BV62)</f>
        <v>0.42499999999999999</v>
      </c>
      <c r="BW70" s="412" t="e">
        <f t="shared" ref="BW70:CC70" si="23">AVERAGE(BW16,BW39,BW46,BW62)</f>
        <v>#DIV/0!</v>
      </c>
      <c r="BX70" s="412" t="e">
        <f t="shared" si="23"/>
        <v>#DIV/0!</v>
      </c>
      <c r="BY70" s="412" t="e">
        <f t="shared" si="23"/>
        <v>#DIV/0!</v>
      </c>
      <c r="BZ70" s="412" t="e">
        <f t="shared" si="23"/>
        <v>#DIV/0!</v>
      </c>
      <c r="CA70" s="412" t="e">
        <f t="shared" si="23"/>
        <v>#DIV/0!</v>
      </c>
      <c r="CB70" s="412" t="e">
        <f t="shared" si="23"/>
        <v>#DIV/0!</v>
      </c>
      <c r="CC70" s="413" t="e">
        <f t="shared" si="23"/>
        <v>#DIV/0!</v>
      </c>
      <c r="CD70" s="45">
        <f>AVERAGE(CD16,CD39,CD46,CD62)</f>
        <v>0.42499999999999999</v>
      </c>
      <c r="CE70" s="46"/>
      <c r="CF70" s="46"/>
      <c r="CG70" s="46"/>
      <c r="CH70" s="46"/>
      <c r="CI70" s="46"/>
      <c r="CJ70" s="46"/>
    </row>
    <row r="74" spans="1:88" s="20" customFormat="1">
      <c r="A74" s="145" t="s">
        <v>35</v>
      </c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 t="s">
        <v>471</v>
      </c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  <c r="BM74" s="145"/>
      <c r="BN74" s="145"/>
      <c r="BO74" s="145"/>
      <c r="BP74" s="145"/>
      <c r="BQ74" s="145"/>
      <c r="BR74" s="145"/>
      <c r="BS74" s="145"/>
      <c r="BT74" s="145"/>
      <c r="BU74" s="145"/>
      <c r="BV74" s="145"/>
      <c r="BW74" s="145"/>
      <c r="BX74" s="145"/>
      <c r="BY74" s="145"/>
      <c r="BZ74" s="145"/>
      <c r="CA74" s="145"/>
      <c r="CB74" s="145"/>
      <c r="CC74" s="145"/>
      <c r="CD74" s="37"/>
    </row>
    <row r="75" spans="1:88" s="21" customFormat="1" ht="10.5">
      <c r="A75" s="178" t="s">
        <v>36</v>
      </c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 t="s">
        <v>37</v>
      </c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 t="s">
        <v>38</v>
      </c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</row>
  </sheetData>
  <mergeCells count="265">
    <mergeCell ref="CH65:CH69"/>
    <mergeCell ref="A74:AC74"/>
    <mergeCell ref="AD74:BJ74"/>
    <mergeCell ref="BK74:CC74"/>
    <mergeCell ref="A75:AC75"/>
    <mergeCell ref="AD75:BJ75"/>
    <mergeCell ref="BK75:CC75"/>
    <mergeCell ref="A70:AJ70"/>
    <mergeCell ref="AL70:AT70"/>
    <mergeCell ref="AU70:BC70"/>
    <mergeCell ref="BD70:BL70"/>
    <mergeCell ref="BM70:BU70"/>
    <mergeCell ref="BV70:CC70"/>
    <mergeCell ref="A66:AJ66"/>
    <mergeCell ref="A67:AJ67"/>
    <mergeCell ref="A68:AJ68"/>
    <mergeCell ref="A69:AJ69"/>
    <mergeCell ref="BV65:CC69"/>
    <mergeCell ref="CD65:CD69"/>
    <mergeCell ref="CE65:CE69"/>
    <mergeCell ref="CF65:CF69"/>
    <mergeCell ref="CG65:CG69"/>
    <mergeCell ref="CI62:CI64"/>
    <mergeCell ref="CJ62:CJ64"/>
    <mergeCell ref="A63:AJ63"/>
    <mergeCell ref="A64:AJ64"/>
    <mergeCell ref="A65:AJ65"/>
    <mergeCell ref="AK65:AK69"/>
    <mergeCell ref="AL65:AT69"/>
    <mergeCell ref="AU65:BC69"/>
    <mergeCell ref="BD65:BL69"/>
    <mergeCell ref="BM65:BU69"/>
    <mergeCell ref="BV62:CC64"/>
    <mergeCell ref="CD62:CD64"/>
    <mergeCell ref="CE62:CE64"/>
    <mergeCell ref="CF62:CF64"/>
    <mergeCell ref="CG62:CG64"/>
    <mergeCell ref="CH62:CH64"/>
    <mergeCell ref="A62:AJ62"/>
    <mergeCell ref="AK62:AK64"/>
    <mergeCell ref="AL62:AT64"/>
    <mergeCell ref="AU62:BC64"/>
    <mergeCell ref="BD62:BL64"/>
    <mergeCell ref="BM62:BU64"/>
    <mergeCell ref="CI65:CI69"/>
    <mergeCell ref="CJ65:CJ69"/>
    <mergeCell ref="CH55:CH61"/>
    <mergeCell ref="CI55:CI61"/>
    <mergeCell ref="CJ55:CJ61"/>
    <mergeCell ref="A56:AJ56"/>
    <mergeCell ref="A57:AJ57"/>
    <mergeCell ref="A58:AJ58"/>
    <mergeCell ref="A59:AJ59"/>
    <mergeCell ref="A60:AJ60"/>
    <mergeCell ref="A61:AJ61"/>
    <mergeCell ref="BM55:BU61"/>
    <mergeCell ref="BV55:CC61"/>
    <mergeCell ref="CD55:CD61"/>
    <mergeCell ref="CE55:CE61"/>
    <mergeCell ref="CF55:CF61"/>
    <mergeCell ref="CG55:CG61"/>
    <mergeCell ref="A55:AJ55"/>
    <mergeCell ref="AK55:AK61"/>
    <mergeCell ref="AL55:AT61"/>
    <mergeCell ref="AU55:BC61"/>
    <mergeCell ref="BD55:BL61"/>
    <mergeCell ref="CE46:CE48"/>
    <mergeCell ref="BV49:CC49"/>
    <mergeCell ref="CD50:CD54"/>
    <mergeCell ref="CE50:CE54"/>
    <mergeCell ref="CF50:CF54"/>
    <mergeCell ref="CG50:CG54"/>
    <mergeCell ref="A50:AJ50"/>
    <mergeCell ref="AK50:AK54"/>
    <mergeCell ref="AL50:AT54"/>
    <mergeCell ref="AU50:BC54"/>
    <mergeCell ref="BD50:BL54"/>
    <mergeCell ref="BM50:BU54"/>
    <mergeCell ref="BV50:CC54"/>
    <mergeCell ref="CJ50:CJ54"/>
    <mergeCell ref="A51:AJ51"/>
    <mergeCell ref="A52:AJ52"/>
    <mergeCell ref="A53:AJ53"/>
    <mergeCell ref="A54:AJ54"/>
    <mergeCell ref="CH50:CH54"/>
    <mergeCell ref="CI50:CI54"/>
    <mergeCell ref="A49:AJ49"/>
    <mergeCell ref="AL49:AT49"/>
    <mergeCell ref="AU49:BC49"/>
    <mergeCell ref="BD49:BL49"/>
    <mergeCell ref="BM49:BU49"/>
    <mergeCell ref="CD42:CD45"/>
    <mergeCell ref="CE42:CE45"/>
    <mergeCell ref="CF42:CF45"/>
    <mergeCell ref="CG42:CG45"/>
    <mergeCell ref="CH42:CH45"/>
    <mergeCell ref="CI46:CI48"/>
    <mergeCell ref="CJ46:CJ48"/>
    <mergeCell ref="A47:AJ47"/>
    <mergeCell ref="A48:AJ48"/>
    <mergeCell ref="CF46:CF48"/>
    <mergeCell ref="CG46:CG48"/>
    <mergeCell ref="A43:AJ43"/>
    <mergeCell ref="A44:AJ44"/>
    <mergeCell ref="A45:AJ45"/>
    <mergeCell ref="A46:AJ46"/>
    <mergeCell ref="AK46:AK48"/>
    <mergeCell ref="AL46:AT48"/>
    <mergeCell ref="AU46:BC48"/>
    <mergeCell ref="BD46:BL48"/>
    <mergeCell ref="BV42:CC45"/>
    <mergeCell ref="CH46:CH48"/>
    <mergeCell ref="BM46:BU48"/>
    <mergeCell ref="BV46:CC48"/>
    <mergeCell ref="CD46:CD48"/>
    <mergeCell ref="CI39:CI41"/>
    <mergeCell ref="CJ39:CJ41"/>
    <mergeCell ref="A40:AJ40"/>
    <mergeCell ref="A41:AJ41"/>
    <mergeCell ref="A42:AJ42"/>
    <mergeCell ref="AK42:AK45"/>
    <mergeCell ref="AL42:AT45"/>
    <mergeCell ref="AU42:BC45"/>
    <mergeCell ref="BD42:BL45"/>
    <mergeCell ref="BM42:BU45"/>
    <mergeCell ref="BV39:CC41"/>
    <mergeCell ref="CD39:CD41"/>
    <mergeCell ref="CE39:CE41"/>
    <mergeCell ref="CF39:CF41"/>
    <mergeCell ref="CG39:CG41"/>
    <mergeCell ref="CH39:CH41"/>
    <mergeCell ref="A39:AJ39"/>
    <mergeCell ref="AK39:AK41"/>
    <mergeCell ref="AL39:AT41"/>
    <mergeCell ref="AU39:BC41"/>
    <mergeCell ref="BD39:BL41"/>
    <mergeCell ref="BM39:BU41"/>
    <mergeCell ref="CI42:CI45"/>
    <mergeCell ref="CJ42:CJ45"/>
    <mergeCell ref="CI32:CI38"/>
    <mergeCell ref="CJ32:CJ38"/>
    <mergeCell ref="A33:AJ33"/>
    <mergeCell ref="A34:AJ34"/>
    <mergeCell ref="A35:AJ35"/>
    <mergeCell ref="A36:AJ36"/>
    <mergeCell ref="A37:AJ37"/>
    <mergeCell ref="A38:AJ38"/>
    <mergeCell ref="BV32:CC38"/>
    <mergeCell ref="CD32:CD38"/>
    <mergeCell ref="CE32:CE38"/>
    <mergeCell ref="CF32:CF38"/>
    <mergeCell ref="CG32:CG38"/>
    <mergeCell ref="CH32:CH38"/>
    <mergeCell ref="A32:AJ32"/>
    <mergeCell ref="AK32:AK38"/>
    <mergeCell ref="AL32:AT38"/>
    <mergeCell ref="AU32:BC38"/>
    <mergeCell ref="BD32:BL38"/>
    <mergeCell ref="BM32:BU38"/>
    <mergeCell ref="A31:AJ31"/>
    <mergeCell ref="AL31:AT31"/>
    <mergeCell ref="AU31:BC31"/>
    <mergeCell ref="BD31:BL31"/>
    <mergeCell ref="BM31:BU31"/>
    <mergeCell ref="BV31:CC31"/>
    <mergeCell ref="CH27:CH30"/>
    <mergeCell ref="CI27:CI30"/>
    <mergeCell ref="CJ27:CJ30"/>
    <mergeCell ref="A28:AJ28"/>
    <mergeCell ref="A29:AJ29"/>
    <mergeCell ref="A30:AJ30"/>
    <mergeCell ref="BM27:BU30"/>
    <mergeCell ref="BV27:CC30"/>
    <mergeCell ref="CD27:CD30"/>
    <mergeCell ref="CE27:CE30"/>
    <mergeCell ref="CF27:CF30"/>
    <mergeCell ref="CG27:CG30"/>
    <mergeCell ref="CJ24:CJ26"/>
    <mergeCell ref="A25:AJ25"/>
    <mergeCell ref="A26:AJ26"/>
    <mergeCell ref="A27:AJ27"/>
    <mergeCell ref="AK27:AK30"/>
    <mergeCell ref="AL27:AT30"/>
    <mergeCell ref="AU27:BC30"/>
    <mergeCell ref="BD27:BL30"/>
    <mergeCell ref="BM24:BU26"/>
    <mergeCell ref="BV24:CC26"/>
    <mergeCell ref="CD24:CD26"/>
    <mergeCell ref="CE24:CE26"/>
    <mergeCell ref="CF24:CF26"/>
    <mergeCell ref="CG24:CG26"/>
    <mergeCell ref="CI20:CI23"/>
    <mergeCell ref="CJ20:CJ23"/>
    <mergeCell ref="A21:AJ21"/>
    <mergeCell ref="A22:AJ22"/>
    <mergeCell ref="A23:AJ23"/>
    <mergeCell ref="A24:AJ24"/>
    <mergeCell ref="AK24:AK26"/>
    <mergeCell ref="AL24:AT26"/>
    <mergeCell ref="AU24:BC26"/>
    <mergeCell ref="BD24:BL26"/>
    <mergeCell ref="BV20:CC23"/>
    <mergeCell ref="CD20:CD23"/>
    <mergeCell ref="CE20:CE23"/>
    <mergeCell ref="CF20:CF23"/>
    <mergeCell ref="CG20:CG23"/>
    <mergeCell ref="CH20:CH23"/>
    <mergeCell ref="A20:AJ20"/>
    <mergeCell ref="AK20:AK23"/>
    <mergeCell ref="AL20:AT23"/>
    <mergeCell ref="AU20:BC23"/>
    <mergeCell ref="BD20:BL23"/>
    <mergeCell ref="BM20:BU23"/>
    <mergeCell ref="CH24:CH26"/>
    <mergeCell ref="CI24:CI26"/>
    <mergeCell ref="CI16:CI18"/>
    <mergeCell ref="CJ16:CJ18"/>
    <mergeCell ref="A17:AJ17"/>
    <mergeCell ref="A18:AJ18"/>
    <mergeCell ref="A19:AJ19"/>
    <mergeCell ref="AL19:AT19"/>
    <mergeCell ref="AU19:BC19"/>
    <mergeCell ref="BD19:BL19"/>
    <mergeCell ref="BM19:BU19"/>
    <mergeCell ref="BV19:CC19"/>
    <mergeCell ref="BV16:CC18"/>
    <mergeCell ref="CD16:CD18"/>
    <mergeCell ref="CE16:CE18"/>
    <mergeCell ref="CF16:CF18"/>
    <mergeCell ref="CG16:CG18"/>
    <mergeCell ref="CH16:CH18"/>
    <mergeCell ref="A16:AJ16"/>
    <mergeCell ref="AK16:AK18"/>
    <mergeCell ref="AL16:AT18"/>
    <mergeCell ref="AU16:BC18"/>
    <mergeCell ref="BD16:BL18"/>
    <mergeCell ref="BM16:BU18"/>
    <mergeCell ref="A15:AJ15"/>
    <mergeCell ref="AL15:AT15"/>
    <mergeCell ref="AU15:BC15"/>
    <mergeCell ref="BD15:BL15"/>
    <mergeCell ref="BM15:BU15"/>
    <mergeCell ref="BV15:CC15"/>
    <mergeCell ref="A14:AJ14"/>
    <mergeCell ref="AL14:AT14"/>
    <mergeCell ref="AU14:BC14"/>
    <mergeCell ref="BD14:BL14"/>
    <mergeCell ref="BM14:BU14"/>
    <mergeCell ref="BV14:CC14"/>
    <mergeCell ref="A13:AJ13"/>
    <mergeCell ref="AL13:AT13"/>
    <mergeCell ref="AU13:BC13"/>
    <mergeCell ref="BD13:BL13"/>
    <mergeCell ref="BM13:BU13"/>
    <mergeCell ref="BV13:CC13"/>
    <mergeCell ref="A6:CJ6"/>
    <mergeCell ref="D8:CJ8"/>
    <mergeCell ref="D9:CJ9"/>
    <mergeCell ref="A12:AJ12"/>
    <mergeCell ref="AK12:AK14"/>
    <mergeCell ref="AL12:BC12"/>
    <mergeCell ref="BD12:BL12"/>
    <mergeCell ref="BM12:BU12"/>
    <mergeCell ref="BV12:CC12"/>
    <mergeCell ref="CE12:CJ13"/>
  </mergeCells>
  <pageMargins left="0.25" right="0.25" top="0.75" bottom="0.75" header="0.3" footer="0.3"/>
  <pageSetup paperSize="9" scale="49" orientation="portrait" r:id="rId1"/>
  <colBreaks count="1" manualBreakCount="1">
    <brk id="8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1:CN109"/>
  <sheetViews>
    <sheetView zoomScaleNormal="100" zoomScaleSheetLayoutView="80" workbookViewId="0">
      <selection activeCell="B109" sqref="B109"/>
    </sheetView>
  </sheetViews>
  <sheetFormatPr defaultColWidth="1.140625" defaultRowHeight="12.75"/>
  <cols>
    <col min="1" max="1" width="1.140625" style="18" customWidth="1"/>
    <col min="2" max="35" width="1.140625" style="18"/>
    <col min="36" max="36" width="9.140625" style="18" customWidth="1"/>
    <col min="37" max="37" width="11" style="18" customWidth="1"/>
    <col min="38" max="80" width="1.140625" style="18"/>
    <col min="81" max="81" width="2.42578125" style="18" customWidth="1"/>
    <col min="82" max="82" width="12.85546875" style="18" customWidth="1"/>
    <col min="83" max="83" width="10.85546875" style="18" customWidth="1"/>
    <col min="84" max="84" width="12" style="18" customWidth="1"/>
    <col min="85" max="85" width="10.85546875" style="18" customWidth="1"/>
    <col min="86" max="86" width="15.42578125" style="18" customWidth="1"/>
    <col min="87" max="87" width="10.85546875" style="18" customWidth="1"/>
    <col min="88" max="88" width="12.28515625" style="18" customWidth="1"/>
    <col min="89" max="16384" width="1.140625" style="18"/>
  </cols>
  <sheetData>
    <row r="1" spans="1:92" s="14" customFormat="1" ht="11.25">
      <c r="CD1" s="15"/>
      <c r="CJ1" s="15" t="s">
        <v>53</v>
      </c>
    </row>
    <row r="2" spans="1:92" s="14" customFormat="1" ht="11.25">
      <c r="CD2" s="15"/>
      <c r="CJ2" s="15" t="s">
        <v>12</v>
      </c>
    </row>
    <row r="3" spans="1:92" s="14" customFormat="1" ht="11.25">
      <c r="CD3" s="15"/>
      <c r="CJ3" s="15" t="s">
        <v>13</v>
      </c>
    </row>
    <row r="4" spans="1:92">
      <c r="CE4" s="22"/>
      <c r="CF4" s="22"/>
      <c r="CG4" s="22"/>
      <c r="CH4" s="22"/>
      <c r="CI4" s="22"/>
      <c r="CJ4" s="22"/>
      <c r="CK4" s="22"/>
      <c r="CL4" s="22"/>
      <c r="CM4" s="22"/>
      <c r="CN4" s="22"/>
    </row>
    <row r="5" spans="1:92">
      <c r="CE5" s="22"/>
      <c r="CF5" s="168"/>
      <c r="CG5" s="168"/>
      <c r="CH5" s="168"/>
      <c r="CI5" s="168"/>
      <c r="CJ5" s="168"/>
      <c r="CK5" s="168"/>
      <c r="CL5" s="168"/>
      <c r="CM5" s="168"/>
      <c r="CN5" s="168"/>
    </row>
    <row r="6" spans="1:92" s="17" customFormat="1" ht="15.75" customHeight="1">
      <c r="A6" s="193" t="s">
        <v>214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40"/>
      <c r="CL6" s="40"/>
      <c r="CM6" s="40"/>
      <c r="CN6" s="40"/>
    </row>
    <row r="7" spans="1:92">
      <c r="CE7" s="22"/>
      <c r="CF7" s="22"/>
      <c r="CG7" s="22"/>
      <c r="CH7" s="22"/>
      <c r="CI7" s="22"/>
      <c r="CJ7" s="22"/>
      <c r="CK7" s="22"/>
      <c r="CL7" s="22"/>
      <c r="CM7" s="22"/>
      <c r="CN7" s="22"/>
    </row>
    <row r="8" spans="1:92" ht="15" customHeight="1">
      <c r="A8" s="414" t="s">
        <v>3</v>
      </c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4"/>
      <c r="AG8" s="414"/>
      <c r="AH8" s="414"/>
      <c r="AI8" s="414"/>
      <c r="AJ8" s="414"/>
      <c r="AK8" s="414"/>
      <c r="AL8" s="414"/>
      <c r="AM8" s="414"/>
      <c r="AN8" s="414"/>
      <c r="AO8" s="414"/>
      <c r="AP8" s="414"/>
      <c r="AQ8" s="414"/>
      <c r="AR8" s="414"/>
      <c r="AS8" s="414"/>
      <c r="AT8" s="414"/>
      <c r="AU8" s="414"/>
      <c r="AV8" s="414"/>
      <c r="AW8" s="414"/>
      <c r="AX8" s="414"/>
      <c r="AY8" s="414"/>
      <c r="AZ8" s="414"/>
      <c r="BA8" s="414"/>
      <c r="BB8" s="414"/>
      <c r="BC8" s="414"/>
      <c r="BD8" s="414"/>
      <c r="BE8" s="414"/>
      <c r="BF8" s="414"/>
      <c r="BG8" s="414"/>
      <c r="BH8" s="414"/>
      <c r="BI8" s="414"/>
      <c r="BJ8" s="414"/>
      <c r="BK8" s="414"/>
      <c r="BL8" s="414"/>
      <c r="BM8" s="414"/>
      <c r="BN8" s="414"/>
      <c r="BO8" s="414"/>
      <c r="BP8" s="414"/>
      <c r="BQ8" s="414"/>
      <c r="BR8" s="414"/>
      <c r="BS8" s="414"/>
      <c r="BT8" s="414"/>
      <c r="BU8" s="414"/>
      <c r="BV8" s="414"/>
      <c r="BW8" s="414"/>
      <c r="BX8" s="414"/>
      <c r="BY8" s="414"/>
      <c r="BZ8" s="414"/>
      <c r="CA8" s="414"/>
      <c r="CB8" s="414"/>
      <c r="CC8" s="414"/>
      <c r="CD8" s="414"/>
      <c r="CE8" s="414"/>
      <c r="CF8" s="414"/>
      <c r="CG8" s="414"/>
      <c r="CH8" s="414"/>
      <c r="CI8" s="414"/>
      <c r="CJ8" s="414"/>
    </row>
    <row r="9" spans="1:92" s="19" customFormat="1" ht="12.75" customHeight="1">
      <c r="A9" s="143" t="s">
        <v>55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</row>
    <row r="12" spans="1:92" ht="12.75" customHeight="1">
      <c r="A12" s="185" t="s">
        <v>162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6"/>
      <c r="AK12" s="195" t="s">
        <v>57</v>
      </c>
      <c r="AL12" s="198" t="s">
        <v>163</v>
      </c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85" t="s">
        <v>58</v>
      </c>
      <c r="BE12" s="165"/>
      <c r="BF12" s="165"/>
      <c r="BG12" s="165"/>
      <c r="BH12" s="165"/>
      <c r="BI12" s="165"/>
      <c r="BJ12" s="165"/>
      <c r="BK12" s="165"/>
      <c r="BL12" s="166"/>
      <c r="BM12" s="185" t="s">
        <v>59</v>
      </c>
      <c r="BN12" s="165"/>
      <c r="BO12" s="165"/>
      <c r="BP12" s="165"/>
      <c r="BQ12" s="165"/>
      <c r="BR12" s="165"/>
      <c r="BS12" s="165"/>
      <c r="BT12" s="165"/>
      <c r="BU12" s="166"/>
      <c r="BV12" s="185" t="s">
        <v>60</v>
      </c>
      <c r="BW12" s="165"/>
      <c r="BX12" s="165"/>
      <c r="BY12" s="165"/>
      <c r="BZ12" s="165"/>
      <c r="CA12" s="165"/>
      <c r="CB12" s="165"/>
      <c r="CC12" s="166"/>
      <c r="CD12" s="23" t="s">
        <v>60</v>
      </c>
      <c r="CE12" s="186" t="s">
        <v>61</v>
      </c>
      <c r="CF12" s="187"/>
      <c r="CG12" s="187"/>
      <c r="CH12" s="187"/>
      <c r="CI12" s="187"/>
      <c r="CJ12" s="188"/>
    </row>
    <row r="13" spans="1:92" ht="12.75" customHeight="1">
      <c r="A13" s="192" t="s">
        <v>62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9"/>
      <c r="AK13" s="196"/>
      <c r="AL13" s="192" t="s">
        <v>63</v>
      </c>
      <c r="AM13" s="168"/>
      <c r="AN13" s="168"/>
      <c r="AO13" s="168"/>
      <c r="AP13" s="168"/>
      <c r="AQ13" s="168"/>
      <c r="AR13" s="168"/>
      <c r="AS13" s="168"/>
      <c r="AT13" s="169"/>
      <c r="AU13" s="192" t="s">
        <v>64</v>
      </c>
      <c r="AV13" s="168"/>
      <c r="AW13" s="168"/>
      <c r="AX13" s="168"/>
      <c r="AY13" s="168"/>
      <c r="AZ13" s="168"/>
      <c r="BA13" s="168"/>
      <c r="BB13" s="168"/>
      <c r="BC13" s="169"/>
      <c r="BD13" s="192" t="s">
        <v>65</v>
      </c>
      <c r="BE13" s="168"/>
      <c r="BF13" s="168"/>
      <c r="BG13" s="168"/>
      <c r="BH13" s="168"/>
      <c r="BI13" s="168"/>
      <c r="BJ13" s="168"/>
      <c r="BK13" s="168"/>
      <c r="BL13" s="169"/>
      <c r="BM13" s="192" t="s">
        <v>66</v>
      </c>
      <c r="BN13" s="168"/>
      <c r="BO13" s="168"/>
      <c r="BP13" s="168"/>
      <c r="BQ13" s="168"/>
      <c r="BR13" s="168"/>
      <c r="BS13" s="168"/>
      <c r="BT13" s="168"/>
      <c r="BU13" s="169"/>
      <c r="BV13" s="192" t="s">
        <v>67</v>
      </c>
      <c r="BW13" s="168"/>
      <c r="BX13" s="168"/>
      <c r="BY13" s="168"/>
      <c r="BZ13" s="168"/>
      <c r="CA13" s="168"/>
      <c r="CB13" s="168"/>
      <c r="CC13" s="169"/>
      <c r="CD13" s="24" t="s">
        <v>67</v>
      </c>
      <c r="CE13" s="189"/>
      <c r="CF13" s="190"/>
      <c r="CG13" s="190"/>
      <c r="CH13" s="190"/>
      <c r="CI13" s="190"/>
      <c r="CJ13" s="191"/>
    </row>
    <row r="14" spans="1:92" ht="31.5" customHeight="1">
      <c r="A14" s="192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9"/>
      <c r="AK14" s="197"/>
      <c r="AL14" s="192" t="s">
        <v>68</v>
      </c>
      <c r="AM14" s="168"/>
      <c r="AN14" s="168"/>
      <c r="AO14" s="168"/>
      <c r="AP14" s="168"/>
      <c r="AQ14" s="168"/>
      <c r="AR14" s="168"/>
      <c r="AS14" s="168"/>
      <c r="AT14" s="169"/>
      <c r="AU14" s="192" t="s">
        <v>69</v>
      </c>
      <c r="AV14" s="168"/>
      <c r="AW14" s="168"/>
      <c r="AX14" s="168"/>
      <c r="AY14" s="168"/>
      <c r="AZ14" s="168"/>
      <c r="BA14" s="168"/>
      <c r="BB14" s="168"/>
      <c r="BC14" s="169"/>
      <c r="BD14" s="192"/>
      <c r="BE14" s="168"/>
      <c r="BF14" s="168"/>
      <c r="BG14" s="168"/>
      <c r="BH14" s="168"/>
      <c r="BI14" s="168"/>
      <c r="BJ14" s="168"/>
      <c r="BK14" s="168"/>
      <c r="BL14" s="169"/>
      <c r="BM14" s="192"/>
      <c r="BN14" s="168"/>
      <c r="BO14" s="168"/>
      <c r="BP14" s="168"/>
      <c r="BQ14" s="168"/>
      <c r="BR14" s="168"/>
      <c r="BS14" s="168"/>
      <c r="BT14" s="168"/>
      <c r="BU14" s="169"/>
      <c r="BV14" s="170" t="s">
        <v>215</v>
      </c>
      <c r="BW14" s="171"/>
      <c r="BX14" s="171"/>
      <c r="BY14" s="171"/>
      <c r="BZ14" s="171"/>
      <c r="CA14" s="171"/>
      <c r="CB14" s="171"/>
      <c r="CC14" s="172"/>
      <c r="CD14" s="25" t="s">
        <v>71</v>
      </c>
      <c r="CE14" s="26" t="s">
        <v>72</v>
      </c>
      <c r="CF14" s="26" t="s">
        <v>73</v>
      </c>
      <c r="CG14" s="26" t="s">
        <v>74</v>
      </c>
      <c r="CH14" s="26" t="s">
        <v>73</v>
      </c>
      <c r="CI14" s="26" t="s">
        <v>75</v>
      </c>
      <c r="CJ14" s="26" t="s">
        <v>73</v>
      </c>
    </row>
    <row r="15" spans="1:92">
      <c r="A15" s="199" t="s">
        <v>76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27" t="s">
        <v>77</v>
      </c>
      <c r="AL15" s="200">
        <v>3</v>
      </c>
      <c r="AM15" s="200"/>
      <c r="AN15" s="200"/>
      <c r="AO15" s="200"/>
      <c r="AP15" s="200"/>
      <c r="AQ15" s="200"/>
      <c r="AR15" s="200"/>
      <c r="AS15" s="200"/>
      <c r="AT15" s="200"/>
      <c r="AU15" s="200">
        <v>4</v>
      </c>
      <c r="AV15" s="200"/>
      <c r="AW15" s="200"/>
      <c r="AX15" s="200"/>
      <c r="AY15" s="200"/>
      <c r="AZ15" s="200"/>
      <c r="BA15" s="200"/>
      <c r="BB15" s="200"/>
      <c r="BC15" s="200"/>
      <c r="BD15" s="200">
        <v>5</v>
      </c>
      <c r="BE15" s="200"/>
      <c r="BF15" s="200"/>
      <c r="BG15" s="200"/>
      <c r="BH15" s="200"/>
      <c r="BI15" s="200"/>
      <c r="BJ15" s="200"/>
      <c r="BK15" s="200"/>
      <c r="BL15" s="200"/>
      <c r="BM15" s="200">
        <v>6</v>
      </c>
      <c r="BN15" s="200"/>
      <c r="BO15" s="200"/>
      <c r="BP15" s="200"/>
      <c r="BQ15" s="200"/>
      <c r="BR15" s="200"/>
      <c r="BS15" s="200"/>
      <c r="BT15" s="200"/>
      <c r="BU15" s="200"/>
      <c r="BV15" s="200">
        <v>7</v>
      </c>
      <c r="BW15" s="200"/>
      <c r="BX15" s="200"/>
      <c r="BY15" s="200"/>
      <c r="BZ15" s="200"/>
      <c r="CA15" s="200"/>
      <c r="CB15" s="200"/>
      <c r="CC15" s="200"/>
      <c r="CD15" s="28">
        <v>8</v>
      </c>
      <c r="CE15" s="29">
        <v>9</v>
      </c>
      <c r="CF15" s="29">
        <v>10</v>
      </c>
      <c r="CG15" s="29">
        <v>11</v>
      </c>
      <c r="CH15" s="29">
        <v>12</v>
      </c>
      <c r="CI15" s="29">
        <v>13</v>
      </c>
      <c r="CJ15" s="29">
        <v>14</v>
      </c>
    </row>
    <row r="16" spans="1:92" s="20" customFormat="1" ht="12.75" customHeight="1">
      <c r="A16" s="214" t="s">
        <v>216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6"/>
      <c r="AK16" s="217" t="s">
        <v>217</v>
      </c>
      <c r="AL16" s="220">
        <v>0</v>
      </c>
      <c r="AM16" s="221"/>
      <c r="AN16" s="221"/>
      <c r="AO16" s="221"/>
      <c r="AP16" s="221"/>
      <c r="AQ16" s="221"/>
      <c r="AR16" s="221"/>
      <c r="AS16" s="221"/>
      <c r="AT16" s="222"/>
      <c r="AU16" s="220">
        <v>0</v>
      </c>
      <c r="AV16" s="221"/>
      <c r="AW16" s="221"/>
      <c r="AX16" s="221"/>
      <c r="AY16" s="221"/>
      <c r="AZ16" s="221"/>
      <c r="BA16" s="221"/>
      <c r="BB16" s="221"/>
      <c r="BC16" s="222"/>
      <c r="BD16" s="427">
        <f>IF(AU16="-","-",IF(AL16=AU16,1,IF(AL16=0,120%,AU16/AL16)))</f>
        <v>1</v>
      </c>
      <c r="BE16" s="281">
        <f t="shared" ref="BE16:BL20" si="0">IF(BD16="-","-",IF(BC16=BD16,1,IF(BC16=0,120%,BD16/BC16)))</f>
        <v>1.2</v>
      </c>
      <c r="BF16" s="281">
        <f t="shared" si="0"/>
        <v>1.2</v>
      </c>
      <c r="BG16" s="281">
        <f t="shared" si="0"/>
        <v>1</v>
      </c>
      <c r="BH16" s="281">
        <f t="shared" si="0"/>
        <v>0.83333333333333337</v>
      </c>
      <c r="BI16" s="281">
        <f t="shared" si="0"/>
        <v>0.83333333333333337</v>
      </c>
      <c r="BJ16" s="281">
        <f t="shared" si="0"/>
        <v>1</v>
      </c>
      <c r="BK16" s="281">
        <f t="shared" si="0"/>
        <v>1.2</v>
      </c>
      <c r="BL16" s="282">
        <f t="shared" si="0"/>
        <v>1.2</v>
      </c>
      <c r="BM16" s="220" t="s">
        <v>85</v>
      </c>
      <c r="BN16" s="221"/>
      <c r="BO16" s="221"/>
      <c r="BP16" s="221"/>
      <c r="BQ16" s="221"/>
      <c r="BR16" s="221"/>
      <c r="BS16" s="221"/>
      <c r="BT16" s="221"/>
      <c r="BU16" s="222"/>
      <c r="BV16" s="418">
        <f>CD16</f>
        <v>2</v>
      </c>
      <c r="BW16" s="419"/>
      <c r="BX16" s="419"/>
      <c r="BY16" s="419"/>
      <c r="BZ16" s="419"/>
      <c r="CA16" s="419"/>
      <c r="CB16" s="419"/>
      <c r="CC16" s="420"/>
      <c r="CD16" s="415">
        <f>IF(BD16="-","-",IF(BM16="прямая",IF(BD16&gt;120%,CE16,IF(BD16&lt;80%,CI16,CG16)),IF(BD16&lt;80%,CE16,IF(BD16&gt;120%,CI16,CG16))))</f>
        <v>2</v>
      </c>
      <c r="CE16" s="415">
        <v>1</v>
      </c>
      <c r="CF16" s="415" t="str">
        <f>IF(BM16="прямая","гр.5&gt;120%",IF(BM16="обратная","гр.5&lt;80%","???"))</f>
        <v>гр.5&gt;120%</v>
      </c>
      <c r="CG16" s="415">
        <v>2</v>
      </c>
      <c r="CH16" s="415" t="s">
        <v>86</v>
      </c>
      <c r="CI16" s="415">
        <v>3</v>
      </c>
      <c r="CJ16" s="415" t="str">
        <f>IF(BM16="прямая","гр.5&lt;80%",IF(BM16="обратная","гр.5&gt;120%","???"))</f>
        <v>гр.5&lt;80%</v>
      </c>
    </row>
    <row r="17" spans="1:88" s="20" customFormat="1">
      <c r="A17" s="205" t="s">
        <v>218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7"/>
      <c r="AK17" s="218"/>
      <c r="AL17" s="223"/>
      <c r="AM17" s="224"/>
      <c r="AN17" s="224"/>
      <c r="AO17" s="224"/>
      <c r="AP17" s="224"/>
      <c r="AQ17" s="224"/>
      <c r="AR17" s="224"/>
      <c r="AS17" s="224"/>
      <c r="AT17" s="225"/>
      <c r="AU17" s="223"/>
      <c r="AV17" s="224"/>
      <c r="AW17" s="224"/>
      <c r="AX17" s="224"/>
      <c r="AY17" s="224"/>
      <c r="AZ17" s="224"/>
      <c r="BA17" s="224"/>
      <c r="BB17" s="224"/>
      <c r="BC17" s="225"/>
      <c r="BD17" s="283">
        <f>IF(BC17="-","-",IF(BB17=BC17,1,IF(BB17=0,120%,BC17/BB17)))</f>
        <v>1</v>
      </c>
      <c r="BE17" s="284">
        <f t="shared" si="0"/>
        <v>1.2</v>
      </c>
      <c r="BF17" s="284">
        <f t="shared" si="0"/>
        <v>1.2</v>
      </c>
      <c r="BG17" s="284">
        <f t="shared" si="0"/>
        <v>1</v>
      </c>
      <c r="BH17" s="284">
        <f t="shared" si="0"/>
        <v>0.83333333333333337</v>
      </c>
      <c r="BI17" s="284">
        <f t="shared" si="0"/>
        <v>0.83333333333333337</v>
      </c>
      <c r="BJ17" s="284">
        <f t="shared" si="0"/>
        <v>1</v>
      </c>
      <c r="BK17" s="284">
        <f t="shared" si="0"/>
        <v>1.2</v>
      </c>
      <c r="BL17" s="285">
        <f t="shared" si="0"/>
        <v>1.2</v>
      </c>
      <c r="BM17" s="223"/>
      <c r="BN17" s="224"/>
      <c r="BO17" s="224"/>
      <c r="BP17" s="224"/>
      <c r="BQ17" s="224"/>
      <c r="BR17" s="224"/>
      <c r="BS17" s="224"/>
      <c r="BT17" s="224"/>
      <c r="BU17" s="225"/>
      <c r="BV17" s="421"/>
      <c r="BW17" s="422"/>
      <c r="BX17" s="422"/>
      <c r="BY17" s="422"/>
      <c r="BZ17" s="422"/>
      <c r="CA17" s="422"/>
      <c r="CB17" s="422"/>
      <c r="CC17" s="423"/>
      <c r="CD17" s="416">
        <f t="shared" ref="CD17:CD20" si="1">IF(CA17="-","-",IF(CB17="прямая",IF(CA17&gt;120%,CE17,IF(CA17&lt;80%,CI17,CG17)),IF(CA17&lt;80%,CE17,IF(CA17&gt;120%,CI17,CG17))))</f>
        <v>0.25</v>
      </c>
      <c r="CE17" s="416">
        <v>0.25</v>
      </c>
      <c r="CF17" s="416" t="str">
        <f t="shared" ref="CF17:CF20" si="2">IF($G17="прямая","гр.5&gt;120%",IF($G17="обратная","гр.5&lt;80%","???"))</f>
        <v>???</v>
      </c>
      <c r="CG17" s="416">
        <v>0.5</v>
      </c>
      <c r="CH17" s="416" t="s">
        <v>86</v>
      </c>
      <c r="CI17" s="416">
        <v>0.75</v>
      </c>
      <c r="CJ17" s="416" t="str">
        <f t="shared" ref="CJ17:CJ20" si="3">IF($G17="прямая","гр.5&lt;80%",IF($G17="обратная","гр.5&gt;120%","???"))</f>
        <v>???</v>
      </c>
    </row>
    <row r="18" spans="1:88" s="20" customFormat="1">
      <c r="A18" s="205" t="s">
        <v>219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7"/>
      <c r="AK18" s="218"/>
      <c r="AL18" s="223"/>
      <c r="AM18" s="224"/>
      <c r="AN18" s="224"/>
      <c r="AO18" s="224"/>
      <c r="AP18" s="224"/>
      <c r="AQ18" s="224"/>
      <c r="AR18" s="224"/>
      <c r="AS18" s="224"/>
      <c r="AT18" s="225"/>
      <c r="AU18" s="223"/>
      <c r="AV18" s="224"/>
      <c r="AW18" s="224"/>
      <c r="AX18" s="224"/>
      <c r="AY18" s="224"/>
      <c r="AZ18" s="224"/>
      <c r="BA18" s="224"/>
      <c r="BB18" s="224"/>
      <c r="BC18" s="225"/>
      <c r="BD18" s="283">
        <f>IF(BC18="-","-",IF(BB18=BC18,1,IF(BB18=0,120%,BC18/BB18)))</f>
        <v>1</v>
      </c>
      <c r="BE18" s="284">
        <f t="shared" si="0"/>
        <v>1.2</v>
      </c>
      <c r="BF18" s="284">
        <f t="shared" si="0"/>
        <v>1.2</v>
      </c>
      <c r="BG18" s="284">
        <f t="shared" si="0"/>
        <v>1</v>
      </c>
      <c r="BH18" s="284">
        <f t="shared" si="0"/>
        <v>0.83333333333333337</v>
      </c>
      <c r="BI18" s="284">
        <f t="shared" si="0"/>
        <v>0.83333333333333337</v>
      </c>
      <c r="BJ18" s="284">
        <f t="shared" si="0"/>
        <v>1</v>
      </c>
      <c r="BK18" s="284">
        <f t="shared" si="0"/>
        <v>1.2</v>
      </c>
      <c r="BL18" s="285">
        <f t="shared" si="0"/>
        <v>1.2</v>
      </c>
      <c r="BM18" s="223"/>
      <c r="BN18" s="224"/>
      <c r="BO18" s="224"/>
      <c r="BP18" s="224"/>
      <c r="BQ18" s="224"/>
      <c r="BR18" s="224"/>
      <c r="BS18" s="224"/>
      <c r="BT18" s="224"/>
      <c r="BU18" s="225"/>
      <c r="BV18" s="421"/>
      <c r="BW18" s="422"/>
      <c r="BX18" s="422"/>
      <c r="BY18" s="422"/>
      <c r="BZ18" s="422"/>
      <c r="CA18" s="422"/>
      <c r="CB18" s="422"/>
      <c r="CC18" s="423"/>
      <c r="CD18" s="416">
        <f t="shared" si="1"/>
        <v>0.25</v>
      </c>
      <c r="CE18" s="416">
        <v>0.25</v>
      </c>
      <c r="CF18" s="416" t="str">
        <f t="shared" si="2"/>
        <v>???</v>
      </c>
      <c r="CG18" s="416">
        <v>0.5</v>
      </c>
      <c r="CH18" s="416" t="s">
        <v>86</v>
      </c>
      <c r="CI18" s="416">
        <v>0.75</v>
      </c>
      <c r="CJ18" s="416" t="str">
        <f t="shared" si="3"/>
        <v>???</v>
      </c>
    </row>
    <row r="19" spans="1:88" s="20" customFormat="1">
      <c r="A19" s="205" t="s">
        <v>220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7"/>
      <c r="AK19" s="218"/>
      <c r="AL19" s="223"/>
      <c r="AM19" s="224"/>
      <c r="AN19" s="224"/>
      <c r="AO19" s="224"/>
      <c r="AP19" s="224"/>
      <c r="AQ19" s="224"/>
      <c r="AR19" s="224"/>
      <c r="AS19" s="224"/>
      <c r="AT19" s="225"/>
      <c r="AU19" s="223"/>
      <c r="AV19" s="224"/>
      <c r="AW19" s="224"/>
      <c r="AX19" s="224"/>
      <c r="AY19" s="224"/>
      <c r="AZ19" s="224"/>
      <c r="BA19" s="224"/>
      <c r="BB19" s="224"/>
      <c r="BC19" s="225"/>
      <c r="BD19" s="283">
        <f>IF(BC19="-","-",IF(BB19=BC19,1,IF(BB19=0,120%,BC19/BB19)))</f>
        <v>1</v>
      </c>
      <c r="BE19" s="284">
        <f t="shared" si="0"/>
        <v>1.2</v>
      </c>
      <c r="BF19" s="284">
        <f t="shared" si="0"/>
        <v>1.2</v>
      </c>
      <c r="BG19" s="284">
        <f t="shared" si="0"/>
        <v>1</v>
      </c>
      <c r="BH19" s="284">
        <f t="shared" si="0"/>
        <v>0.83333333333333337</v>
      </c>
      <c r="BI19" s="284">
        <f t="shared" si="0"/>
        <v>0.83333333333333337</v>
      </c>
      <c r="BJ19" s="284">
        <f t="shared" si="0"/>
        <v>1</v>
      </c>
      <c r="BK19" s="284">
        <f t="shared" si="0"/>
        <v>1.2</v>
      </c>
      <c r="BL19" s="285">
        <f t="shared" si="0"/>
        <v>1.2</v>
      </c>
      <c r="BM19" s="223"/>
      <c r="BN19" s="224"/>
      <c r="BO19" s="224"/>
      <c r="BP19" s="224"/>
      <c r="BQ19" s="224"/>
      <c r="BR19" s="224"/>
      <c r="BS19" s="224"/>
      <c r="BT19" s="224"/>
      <c r="BU19" s="225"/>
      <c r="BV19" s="421"/>
      <c r="BW19" s="422"/>
      <c r="BX19" s="422"/>
      <c r="BY19" s="422"/>
      <c r="BZ19" s="422"/>
      <c r="CA19" s="422"/>
      <c r="CB19" s="422"/>
      <c r="CC19" s="423"/>
      <c r="CD19" s="416">
        <f t="shared" si="1"/>
        <v>0.25</v>
      </c>
      <c r="CE19" s="416">
        <v>0.25</v>
      </c>
      <c r="CF19" s="416" t="str">
        <f t="shared" si="2"/>
        <v>???</v>
      </c>
      <c r="CG19" s="416">
        <v>0.5</v>
      </c>
      <c r="CH19" s="416" t="s">
        <v>86</v>
      </c>
      <c r="CI19" s="416">
        <v>0.75</v>
      </c>
      <c r="CJ19" s="416" t="str">
        <f t="shared" si="3"/>
        <v>???</v>
      </c>
    </row>
    <row r="20" spans="1:88" s="20" customFormat="1">
      <c r="A20" s="208" t="s">
        <v>117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10"/>
      <c r="AK20" s="219"/>
      <c r="AL20" s="226"/>
      <c r="AM20" s="227"/>
      <c r="AN20" s="227"/>
      <c r="AO20" s="227"/>
      <c r="AP20" s="227"/>
      <c r="AQ20" s="227"/>
      <c r="AR20" s="227"/>
      <c r="AS20" s="227"/>
      <c r="AT20" s="228"/>
      <c r="AU20" s="226"/>
      <c r="AV20" s="227"/>
      <c r="AW20" s="227"/>
      <c r="AX20" s="227"/>
      <c r="AY20" s="227"/>
      <c r="AZ20" s="227"/>
      <c r="BA20" s="227"/>
      <c r="BB20" s="227"/>
      <c r="BC20" s="228"/>
      <c r="BD20" s="286">
        <f>IF(BC20="-","-",IF(BB20=BC20,1,IF(BB20=0,120%,BC20/BB20)))</f>
        <v>1</v>
      </c>
      <c r="BE20" s="287">
        <f t="shared" si="0"/>
        <v>1.2</v>
      </c>
      <c r="BF20" s="287">
        <f t="shared" si="0"/>
        <v>1.2</v>
      </c>
      <c r="BG20" s="287">
        <f t="shared" si="0"/>
        <v>1</v>
      </c>
      <c r="BH20" s="287">
        <f t="shared" si="0"/>
        <v>0.83333333333333337</v>
      </c>
      <c r="BI20" s="287">
        <f t="shared" si="0"/>
        <v>0.83333333333333337</v>
      </c>
      <c r="BJ20" s="287">
        <f t="shared" si="0"/>
        <v>1</v>
      </c>
      <c r="BK20" s="287">
        <f t="shared" si="0"/>
        <v>1.2</v>
      </c>
      <c r="BL20" s="288">
        <f t="shared" si="0"/>
        <v>1.2</v>
      </c>
      <c r="BM20" s="226"/>
      <c r="BN20" s="227"/>
      <c r="BO20" s="227"/>
      <c r="BP20" s="227"/>
      <c r="BQ20" s="227"/>
      <c r="BR20" s="227"/>
      <c r="BS20" s="227"/>
      <c r="BT20" s="227"/>
      <c r="BU20" s="228"/>
      <c r="BV20" s="424"/>
      <c r="BW20" s="425"/>
      <c r="BX20" s="425"/>
      <c r="BY20" s="425"/>
      <c r="BZ20" s="425"/>
      <c r="CA20" s="425"/>
      <c r="CB20" s="425"/>
      <c r="CC20" s="426"/>
      <c r="CD20" s="417">
        <f t="shared" si="1"/>
        <v>0.25</v>
      </c>
      <c r="CE20" s="417">
        <v>0.25</v>
      </c>
      <c r="CF20" s="417" t="str">
        <f t="shared" si="2"/>
        <v>???</v>
      </c>
      <c r="CG20" s="417">
        <v>0.5</v>
      </c>
      <c r="CH20" s="417" t="s">
        <v>86</v>
      </c>
      <c r="CI20" s="417">
        <v>0.75</v>
      </c>
      <c r="CJ20" s="417" t="str">
        <f t="shared" si="3"/>
        <v>???</v>
      </c>
    </row>
    <row r="21" spans="1:88" s="20" customFormat="1">
      <c r="A21" s="214" t="s">
        <v>221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6"/>
      <c r="AK21" s="217"/>
      <c r="AL21" s="220" t="s">
        <v>79</v>
      </c>
      <c r="AM21" s="221"/>
      <c r="AN21" s="221"/>
      <c r="AO21" s="221"/>
      <c r="AP21" s="221"/>
      <c r="AQ21" s="221"/>
      <c r="AR21" s="221"/>
      <c r="AS21" s="221"/>
      <c r="AT21" s="222"/>
      <c r="AU21" s="220" t="s">
        <v>79</v>
      </c>
      <c r="AV21" s="221"/>
      <c r="AW21" s="221"/>
      <c r="AX21" s="221"/>
      <c r="AY21" s="221"/>
      <c r="AZ21" s="221"/>
      <c r="BA21" s="221"/>
      <c r="BB21" s="221"/>
      <c r="BC21" s="222"/>
      <c r="BD21" s="220" t="s">
        <v>79</v>
      </c>
      <c r="BE21" s="221"/>
      <c r="BF21" s="221"/>
      <c r="BG21" s="221"/>
      <c r="BH21" s="221"/>
      <c r="BI21" s="221"/>
      <c r="BJ21" s="221"/>
      <c r="BK21" s="221"/>
      <c r="BL21" s="222"/>
      <c r="BM21" s="220" t="s">
        <v>79</v>
      </c>
      <c r="BN21" s="221"/>
      <c r="BO21" s="221"/>
      <c r="BP21" s="221"/>
      <c r="BQ21" s="221"/>
      <c r="BR21" s="221"/>
      <c r="BS21" s="221"/>
      <c r="BT21" s="221"/>
      <c r="BU21" s="222"/>
      <c r="BV21" s="428">
        <f>AVERAGE(BV24:CC57)</f>
        <v>2</v>
      </c>
      <c r="BW21" s="221"/>
      <c r="BX21" s="221"/>
      <c r="BY21" s="221"/>
      <c r="BZ21" s="221"/>
      <c r="CA21" s="221"/>
      <c r="CB21" s="221"/>
      <c r="CC21" s="222"/>
      <c r="CD21" s="429">
        <f>(CD24+CD29+CD35+CD42+CD49+CD54)/6</f>
        <v>2</v>
      </c>
      <c r="CE21" s="305" t="s">
        <v>79</v>
      </c>
      <c r="CF21" s="305" t="s">
        <v>79</v>
      </c>
      <c r="CG21" s="305" t="s">
        <v>79</v>
      </c>
      <c r="CH21" s="305" t="s">
        <v>79</v>
      </c>
      <c r="CI21" s="305" t="s">
        <v>79</v>
      </c>
      <c r="CJ21" s="305" t="s">
        <v>79</v>
      </c>
    </row>
    <row r="22" spans="1:88" s="20" customFormat="1">
      <c r="A22" s="208" t="s">
        <v>222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10"/>
      <c r="AK22" s="219"/>
      <c r="AL22" s="226"/>
      <c r="AM22" s="227"/>
      <c r="AN22" s="227"/>
      <c r="AO22" s="227"/>
      <c r="AP22" s="227"/>
      <c r="AQ22" s="227"/>
      <c r="AR22" s="227"/>
      <c r="AS22" s="227"/>
      <c r="AT22" s="228"/>
      <c r="AU22" s="226"/>
      <c r="AV22" s="227"/>
      <c r="AW22" s="227"/>
      <c r="AX22" s="227"/>
      <c r="AY22" s="227"/>
      <c r="AZ22" s="227"/>
      <c r="BA22" s="227"/>
      <c r="BB22" s="227"/>
      <c r="BC22" s="228"/>
      <c r="BD22" s="226"/>
      <c r="BE22" s="227"/>
      <c r="BF22" s="227"/>
      <c r="BG22" s="227"/>
      <c r="BH22" s="227"/>
      <c r="BI22" s="227"/>
      <c r="BJ22" s="227"/>
      <c r="BK22" s="227"/>
      <c r="BL22" s="228"/>
      <c r="BM22" s="226"/>
      <c r="BN22" s="227"/>
      <c r="BO22" s="227"/>
      <c r="BP22" s="227"/>
      <c r="BQ22" s="227"/>
      <c r="BR22" s="227"/>
      <c r="BS22" s="227"/>
      <c r="BT22" s="227"/>
      <c r="BU22" s="228"/>
      <c r="BV22" s="226"/>
      <c r="BW22" s="227"/>
      <c r="BX22" s="227"/>
      <c r="BY22" s="227"/>
      <c r="BZ22" s="227"/>
      <c r="CA22" s="227"/>
      <c r="CB22" s="227"/>
      <c r="CC22" s="228"/>
      <c r="CD22" s="430"/>
      <c r="CE22" s="307"/>
      <c r="CF22" s="307"/>
      <c r="CG22" s="307"/>
      <c r="CH22" s="307"/>
      <c r="CI22" s="307"/>
      <c r="CJ22" s="307"/>
    </row>
    <row r="23" spans="1:88">
      <c r="A23" s="211" t="s">
        <v>83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30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00"/>
      <c r="BN23" s="200"/>
      <c r="BO23" s="200"/>
      <c r="BP23" s="200"/>
      <c r="BQ23" s="200"/>
      <c r="BR23" s="200"/>
      <c r="BS23" s="200"/>
      <c r="BT23" s="200"/>
      <c r="BU23" s="200"/>
      <c r="BV23" s="212"/>
      <c r="BW23" s="212"/>
      <c r="BX23" s="212"/>
      <c r="BY23" s="212"/>
      <c r="BZ23" s="212"/>
      <c r="CA23" s="212"/>
      <c r="CB23" s="212"/>
      <c r="CC23" s="212"/>
      <c r="CD23" s="41"/>
      <c r="CE23" s="41"/>
      <c r="CF23" s="41"/>
      <c r="CG23" s="41"/>
      <c r="CH23" s="41"/>
      <c r="CI23" s="41"/>
      <c r="CJ23" s="41"/>
    </row>
    <row r="24" spans="1:88">
      <c r="A24" s="232" t="s">
        <v>223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4"/>
      <c r="AK24" s="235" t="s">
        <v>65</v>
      </c>
      <c r="AL24" s="238">
        <v>0</v>
      </c>
      <c r="AM24" s="239"/>
      <c r="AN24" s="239"/>
      <c r="AO24" s="239"/>
      <c r="AP24" s="239"/>
      <c r="AQ24" s="239"/>
      <c r="AR24" s="239"/>
      <c r="AS24" s="239"/>
      <c r="AT24" s="240"/>
      <c r="AU24" s="238">
        <v>0</v>
      </c>
      <c r="AV24" s="239"/>
      <c r="AW24" s="239"/>
      <c r="AX24" s="239"/>
      <c r="AY24" s="239"/>
      <c r="AZ24" s="239"/>
      <c r="BA24" s="239"/>
      <c r="BB24" s="239"/>
      <c r="BC24" s="240"/>
      <c r="BD24" s="268">
        <f>IF(AU24="-","-",IF(AL24=AU24,1,IF(AL24=0,120%,AU24/AL24)))</f>
        <v>1</v>
      </c>
      <c r="BE24" s="269">
        <f t="shared" ref="BD24:BL39" si="4">IF(BD24="-","-",IF(BC24=BD24,1,IF(BC24=0,120%,BD24/BC24)))</f>
        <v>1.2</v>
      </c>
      <c r="BF24" s="269">
        <f t="shared" si="4"/>
        <v>1.2</v>
      </c>
      <c r="BG24" s="269">
        <f t="shared" si="4"/>
        <v>1</v>
      </c>
      <c r="BH24" s="269">
        <f t="shared" si="4"/>
        <v>0.83333333333333337</v>
      </c>
      <c r="BI24" s="269">
        <f t="shared" si="4"/>
        <v>0.83333333333333337</v>
      </c>
      <c r="BJ24" s="269">
        <f t="shared" si="4"/>
        <v>1</v>
      </c>
      <c r="BK24" s="269">
        <f t="shared" si="4"/>
        <v>1.2</v>
      </c>
      <c r="BL24" s="270">
        <f t="shared" si="4"/>
        <v>1.2</v>
      </c>
      <c r="BM24" s="442" t="s">
        <v>140</v>
      </c>
      <c r="BN24" s="350"/>
      <c r="BO24" s="350"/>
      <c r="BP24" s="350"/>
      <c r="BQ24" s="350"/>
      <c r="BR24" s="350"/>
      <c r="BS24" s="350"/>
      <c r="BT24" s="350"/>
      <c r="BU24" s="351"/>
      <c r="BV24" s="433">
        <f>CD24</f>
        <v>2</v>
      </c>
      <c r="BW24" s="434"/>
      <c r="BX24" s="434"/>
      <c r="BY24" s="434"/>
      <c r="BZ24" s="434"/>
      <c r="CA24" s="434"/>
      <c r="CB24" s="434"/>
      <c r="CC24" s="435"/>
      <c r="CD24" s="383">
        <f>IF(BD24="-","-",IF(BM24="прямая",IF(BD24&gt;120%,CE24,IF(BD24&lt;80%,CI24,CG24)),IF(BD24&lt;80%,CE24,IF(BD24&gt;120%,CI24,CG24))))</f>
        <v>2</v>
      </c>
      <c r="CE24" s="383">
        <v>1</v>
      </c>
      <c r="CF24" s="383" t="str">
        <f>IF(BM24="прямая","гр.5&gt;120%",IF(BM24="обратная","гр.5&lt;80%","???"))</f>
        <v>гр.5&lt;80%</v>
      </c>
      <c r="CG24" s="383">
        <v>2</v>
      </c>
      <c r="CH24" s="383" t="s">
        <v>86</v>
      </c>
      <c r="CI24" s="383">
        <v>3</v>
      </c>
      <c r="CJ24" s="383" t="str">
        <f>IF(BM24="прямая","гр.5&lt;80%",IF(BM24="обратная","гр.5&gt;120%","???"))</f>
        <v>гр.5&gt;120%</v>
      </c>
    </row>
    <row r="25" spans="1:88">
      <c r="A25" s="257" t="s">
        <v>224</v>
      </c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9"/>
      <c r="AK25" s="236"/>
      <c r="AL25" s="241"/>
      <c r="AM25" s="242"/>
      <c r="AN25" s="242"/>
      <c r="AO25" s="242"/>
      <c r="AP25" s="242"/>
      <c r="AQ25" s="242"/>
      <c r="AR25" s="242"/>
      <c r="AS25" s="242"/>
      <c r="AT25" s="243"/>
      <c r="AU25" s="241"/>
      <c r="AV25" s="242"/>
      <c r="AW25" s="242"/>
      <c r="AX25" s="242"/>
      <c r="AY25" s="242"/>
      <c r="AZ25" s="242"/>
      <c r="BA25" s="242"/>
      <c r="BB25" s="242"/>
      <c r="BC25" s="243"/>
      <c r="BD25" s="271">
        <f>IF(BC25="-","-",IF(BB25=BC25,1,IF(BB25=0,120%,BC25/BB25)))</f>
        <v>1</v>
      </c>
      <c r="BE25" s="272">
        <f t="shared" si="4"/>
        <v>1.2</v>
      </c>
      <c r="BF25" s="272">
        <f t="shared" si="4"/>
        <v>1.2</v>
      </c>
      <c r="BG25" s="272">
        <f t="shared" si="4"/>
        <v>1</v>
      </c>
      <c r="BH25" s="272">
        <f t="shared" si="4"/>
        <v>0.83333333333333337</v>
      </c>
      <c r="BI25" s="272">
        <f t="shared" si="4"/>
        <v>0.83333333333333337</v>
      </c>
      <c r="BJ25" s="272">
        <f t="shared" si="4"/>
        <v>1</v>
      </c>
      <c r="BK25" s="272">
        <f t="shared" si="4"/>
        <v>1.2</v>
      </c>
      <c r="BL25" s="273">
        <f t="shared" si="4"/>
        <v>1.2</v>
      </c>
      <c r="BM25" s="352"/>
      <c r="BN25" s="353"/>
      <c r="BO25" s="353"/>
      <c r="BP25" s="353"/>
      <c r="BQ25" s="353"/>
      <c r="BR25" s="353"/>
      <c r="BS25" s="353"/>
      <c r="BT25" s="353"/>
      <c r="BU25" s="354"/>
      <c r="BV25" s="436"/>
      <c r="BW25" s="437"/>
      <c r="BX25" s="437"/>
      <c r="BY25" s="437"/>
      <c r="BZ25" s="437"/>
      <c r="CA25" s="437"/>
      <c r="CB25" s="437"/>
      <c r="CC25" s="438"/>
      <c r="CD25" s="431">
        <f t="shared" ref="CD25:CD34" si="5">IF(CA25="-","-",IF(CB25="прямая",IF(CA25&gt;120%,CE25,IF(CA25&lt;80%,CI25,CG25)),IF(CA25&lt;80%,CE25,IF(CA25&gt;120%,CI25,CG25))))</f>
        <v>0.25</v>
      </c>
      <c r="CE25" s="431">
        <v>0.25</v>
      </c>
      <c r="CF25" s="431" t="str">
        <f t="shared" ref="CF25:CF34" si="6">IF($G25="прямая","гр.5&gt;120%",IF($G25="обратная","гр.5&lt;80%","???"))</f>
        <v>???</v>
      </c>
      <c r="CG25" s="431">
        <v>0.5</v>
      </c>
      <c r="CH25" s="431" t="s">
        <v>86</v>
      </c>
      <c r="CI25" s="431">
        <v>0.75</v>
      </c>
      <c r="CJ25" s="431" t="str">
        <f t="shared" ref="CJ25:CJ34" si="7">IF($G25="прямая","гр.5&lt;80%",IF($G25="обратная","гр.5&gt;120%","???"))</f>
        <v>???</v>
      </c>
    </row>
    <row r="26" spans="1:88">
      <c r="A26" s="257" t="s">
        <v>225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9"/>
      <c r="AK26" s="236"/>
      <c r="AL26" s="241"/>
      <c r="AM26" s="242"/>
      <c r="AN26" s="242"/>
      <c r="AO26" s="242"/>
      <c r="AP26" s="242"/>
      <c r="AQ26" s="242"/>
      <c r="AR26" s="242"/>
      <c r="AS26" s="242"/>
      <c r="AT26" s="243"/>
      <c r="AU26" s="241"/>
      <c r="AV26" s="242"/>
      <c r="AW26" s="242"/>
      <c r="AX26" s="242"/>
      <c r="AY26" s="242"/>
      <c r="AZ26" s="242"/>
      <c r="BA26" s="242"/>
      <c r="BB26" s="242"/>
      <c r="BC26" s="243"/>
      <c r="BD26" s="271">
        <f>IF(BC26="-","-",IF(BB26=BC26,1,IF(BB26=0,120%,BC26/BB26)))</f>
        <v>1</v>
      </c>
      <c r="BE26" s="272">
        <f t="shared" si="4"/>
        <v>1.2</v>
      </c>
      <c r="BF26" s="272">
        <f t="shared" si="4"/>
        <v>1.2</v>
      </c>
      <c r="BG26" s="272">
        <f t="shared" si="4"/>
        <v>1</v>
      </c>
      <c r="BH26" s="272">
        <f t="shared" si="4"/>
        <v>0.83333333333333337</v>
      </c>
      <c r="BI26" s="272">
        <f t="shared" si="4"/>
        <v>0.83333333333333337</v>
      </c>
      <c r="BJ26" s="272">
        <f t="shared" si="4"/>
        <v>1</v>
      </c>
      <c r="BK26" s="272">
        <f t="shared" si="4"/>
        <v>1.2</v>
      </c>
      <c r="BL26" s="273">
        <f t="shared" si="4"/>
        <v>1.2</v>
      </c>
      <c r="BM26" s="352"/>
      <c r="BN26" s="353"/>
      <c r="BO26" s="353"/>
      <c r="BP26" s="353"/>
      <c r="BQ26" s="353"/>
      <c r="BR26" s="353"/>
      <c r="BS26" s="353"/>
      <c r="BT26" s="353"/>
      <c r="BU26" s="354"/>
      <c r="BV26" s="436"/>
      <c r="BW26" s="437"/>
      <c r="BX26" s="437"/>
      <c r="BY26" s="437"/>
      <c r="BZ26" s="437"/>
      <c r="CA26" s="437"/>
      <c r="CB26" s="437"/>
      <c r="CC26" s="438"/>
      <c r="CD26" s="431">
        <f t="shared" si="5"/>
        <v>0.25</v>
      </c>
      <c r="CE26" s="431">
        <v>0.25</v>
      </c>
      <c r="CF26" s="431" t="str">
        <f t="shared" si="6"/>
        <v>???</v>
      </c>
      <c r="CG26" s="431">
        <v>0.5</v>
      </c>
      <c r="CH26" s="431" t="s">
        <v>86</v>
      </c>
      <c r="CI26" s="431">
        <v>0.75</v>
      </c>
      <c r="CJ26" s="431" t="str">
        <f t="shared" si="7"/>
        <v>???</v>
      </c>
    </row>
    <row r="27" spans="1:88">
      <c r="A27" s="257" t="s">
        <v>226</v>
      </c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9"/>
      <c r="AK27" s="236"/>
      <c r="AL27" s="241"/>
      <c r="AM27" s="242"/>
      <c r="AN27" s="242"/>
      <c r="AO27" s="242"/>
      <c r="AP27" s="242"/>
      <c r="AQ27" s="242"/>
      <c r="AR27" s="242"/>
      <c r="AS27" s="242"/>
      <c r="AT27" s="243"/>
      <c r="AU27" s="241"/>
      <c r="AV27" s="242"/>
      <c r="AW27" s="242"/>
      <c r="AX27" s="242"/>
      <c r="AY27" s="242"/>
      <c r="AZ27" s="242"/>
      <c r="BA27" s="242"/>
      <c r="BB27" s="242"/>
      <c r="BC27" s="243"/>
      <c r="BD27" s="271">
        <f>IF(BC27="-","-",IF(BB27=BC27,1,IF(BB27=0,120%,BC27/BB27)))</f>
        <v>1</v>
      </c>
      <c r="BE27" s="272">
        <f t="shared" si="4"/>
        <v>1.2</v>
      </c>
      <c r="BF27" s="272">
        <f t="shared" si="4"/>
        <v>1.2</v>
      </c>
      <c r="BG27" s="272">
        <f t="shared" si="4"/>
        <v>1</v>
      </c>
      <c r="BH27" s="272">
        <f t="shared" si="4"/>
        <v>0.83333333333333337</v>
      </c>
      <c r="BI27" s="272">
        <f t="shared" si="4"/>
        <v>0.83333333333333337</v>
      </c>
      <c r="BJ27" s="272">
        <f t="shared" si="4"/>
        <v>1</v>
      </c>
      <c r="BK27" s="272">
        <f t="shared" si="4"/>
        <v>1.2</v>
      </c>
      <c r="BL27" s="273">
        <f t="shared" si="4"/>
        <v>1.2</v>
      </c>
      <c r="BM27" s="352"/>
      <c r="BN27" s="353"/>
      <c r="BO27" s="353"/>
      <c r="BP27" s="353"/>
      <c r="BQ27" s="353"/>
      <c r="BR27" s="353"/>
      <c r="BS27" s="353"/>
      <c r="BT27" s="353"/>
      <c r="BU27" s="354"/>
      <c r="BV27" s="436"/>
      <c r="BW27" s="437"/>
      <c r="BX27" s="437"/>
      <c r="BY27" s="437"/>
      <c r="BZ27" s="437"/>
      <c r="CA27" s="437"/>
      <c r="CB27" s="437"/>
      <c r="CC27" s="438"/>
      <c r="CD27" s="431">
        <f t="shared" si="5"/>
        <v>0.25</v>
      </c>
      <c r="CE27" s="431">
        <v>0.25</v>
      </c>
      <c r="CF27" s="431" t="str">
        <f t="shared" si="6"/>
        <v>???</v>
      </c>
      <c r="CG27" s="431">
        <v>0.5</v>
      </c>
      <c r="CH27" s="431" t="s">
        <v>86</v>
      </c>
      <c r="CI27" s="431">
        <v>0.75</v>
      </c>
      <c r="CJ27" s="431" t="str">
        <f t="shared" si="7"/>
        <v>???</v>
      </c>
    </row>
    <row r="28" spans="1:88">
      <c r="A28" s="260" t="s">
        <v>227</v>
      </c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2"/>
      <c r="AK28" s="237"/>
      <c r="AL28" s="244"/>
      <c r="AM28" s="245"/>
      <c r="AN28" s="245"/>
      <c r="AO28" s="245"/>
      <c r="AP28" s="245"/>
      <c r="AQ28" s="245"/>
      <c r="AR28" s="245"/>
      <c r="AS28" s="245"/>
      <c r="AT28" s="246"/>
      <c r="AU28" s="244"/>
      <c r="AV28" s="245"/>
      <c r="AW28" s="245"/>
      <c r="AX28" s="245"/>
      <c r="AY28" s="245"/>
      <c r="AZ28" s="245"/>
      <c r="BA28" s="245"/>
      <c r="BB28" s="245"/>
      <c r="BC28" s="246"/>
      <c r="BD28" s="274">
        <f>IF(BC28="-","-",IF(BB28=BC28,1,IF(BB28=0,120%,BC28/BB28)))</f>
        <v>1</v>
      </c>
      <c r="BE28" s="275">
        <f t="shared" si="4"/>
        <v>1.2</v>
      </c>
      <c r="BF28" s="275">
        <f t="shared" si="4"/>
        <v>1.2</v>
      </c>
      <c r="BG28" s="275">
        <f t="shared" si="4"/>
        <v>1</v>
      </c>
      <c r="BH28" s="275">
        <f t="shared" si="4"/>
        <v>0.83333333333333337</v>
      </c>
      <c r="BI28" s="275">
        <f t="shared" si="4"/>
        <v>0.83333333333333337</v>
      </c>
      <c r="BJ28" s="275">
        <f t="shared" si="4"/>
        <v>1</v>
      </c>
      <c r="BK28" s="275">
        <f t="shared" si="4"/>
        <v>1.2</v>
      </c>
      <c r="BL28" s="276">
        <f t="shared" si="4"/>
        <v>1.2</v>
      </c>
      <c r="BM28" s="355"/>
      <c r="BN28" s="356"/>
      <c r="BO28" s="356"/>
      <c r="BP28" s="356"/>
      <c r="BQ28" s="356"/>
      <c r="BR28" s="356"/>
      <c r="BS28" s="356"/>
      <c r="BT28" s="356"/>
      <c r="BU28" s="357"/>
      <c r="BV28" s="439"/>
      <c r="BW28" s="440"/>
      <c r="BX28" s="440"/>
      <c r="BY28" s="440"/>
      <c r="BZ28" s="440"/>
      <c r="CA28" s="440"/>
      <c r="CB28" s="440"/>
      <c r="CC28" s="441"/>
      <c r="CD28" s="432">
        <f t="shared" si="5"/>
        <v>0.25</v>
      </c>
      <c r="CE28" s="432">
        <v>0.25</v>
      </c>
      <c r="CF28" s="432" t="str">
        <f t="shared" si="6"/>
        <v>???</v>
      </c>
      <c r="CG28" s="432">
        <v>0.5</v>
      </c>
      <c r="CH28" s="432" t="s">
        <v>86</v>
      </c>
      <c r="CI28" s="432">
        <v>0.75</v>
      </c>
      <c r="CJ28" s="432" t="str">
        <f t="shared" si="7"/>
        <v>???</v>
      </c>
    </row>
    <row r="29" spans="1:88">
      <c r="A29" s="232" t="s">
        <v>228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4"/>
      <c r="AK29" s="235" t="s">
        <v>65</v>
      </c>
      <c r="AL29" s="410">
        <v>0</v>
      </c>
      <c r="AM29" s="239"/>
      <c r="AN29" s="239"/>
      <c r="AO29" s="239"/>
      <c r="AP29" s="239"/>
      <c r="AQ29" s="239"/>
      <c r="AR29" s="239"/>
      <c r="AS29" s="239"/>
      <c r="AT29" s="240"/>
      <c r="AU29" s="410">
        <v>0</v>
      </c>
      <c r="AV29" s="239"/>
      <c r="AW29" s="239"/>
      <c r="AX29" s="239"/>
      <c r="AY29" s="239"/>
      <c r="AZ29" s="239"/>
      <c r="BA29" s="239"/>
      <c r="BB29" s="239"/>
      <c r="BC29" s="240"/>
      <c r="BD29" s="268">
        <f>IF(AU29="-","-",IF(AL29=AU29,1,IF(AL29=0,120%,AU29/AL29)))</f>
        <v>1</v>
      </c>
      <c r="BE29" s="269">
        <f t="shared" si="4"/>
        <v>1.2</v>
      </c>
      <c r="BF29" s="269">
        <f t="shared" si="4"/>
        <v>1.2</v>
      </c>
      <c r="BG29" s="269">
        <f t="shared" si="4"/>
        <v>1</v>
      </c>
      <c r="BH29" s="269">
        <f t="shared" si="4"/>
        <v>0.83333333333333337</v>
      </c>
      <c r="BI29" s="269">
        <f t="shared" si="4"/>
        <v>0.83333333333333337</v>
      </c>
      <c r="BJ29" s="269">
        <f t="shared" si="4"/>
        <v>1</v>
      </c>
      <c r="BK29" s="269">
        <f t="shared" si="4"/>
        <v>1.2</v>
      </c>
      <c r="BL29" s="270">
        <f t="shared" si="4"/>
        <v>1.2</v>
      </c>
      <c r="BM29" s="349" t="s">
        <v>85</v>
      </c>
      <c r="BN29" s="350"/>
      <c r="BO29" s="350"/>
      <c r="BP29" s="350"/>
      <c r="BQ29" s="350"/>
      <c r="BR29" s="350"/>
      <c r="BS29" s="350"/>
      <c r="BT29" s="350"/>
      <c r="BU29" s="351"/>
      <c r="BV29" s="433">
        <f>CD29</f>
        <v>2</v>
      </c>
      <c r="BW29" s="434"/>
      <c r="BX29" s="434"/>
      <c r="BY29" s="434"/>
      <c r="BZ29" s="434"/>
      <c r="CA29" s="434"/>
      <c r="CB29" s="434"/>
      <c r="CC29" s="435"/>
      <c r="CD29" s="383">
        <f>IF(BD29="-","-",IF(BM29="прямая",IF(BD29&gt;120%,CE29,IF(BD29&lt;80%,CJ29,CG29)),IF(BD29&lt;80%,CE29,IF(BD29&gt;120%,CI29,CG29))))</f>
        <v>2</v>
      </c>
      <c r="CE29" s="383">
        <v>1</v>
      </c>
      <c r="CF29" s="383" t="str">
        <f>IF(BM29="прямая","гр.5&gt;120%",IF(BM29="обратная","гр.5&lt;80%","???"))</f>
        <v>гр.5&gt;120%</v>
      </c>
      <c r="CG29" s="383">
        <v>2</v>
      </c>
      <c r="CH29" s="383" t="s">
        <v>86</v>
      </c>
      <c r="CI29" s="383">
        <v>3</v>
      </c>
      <c r="CJ29" s="383" t="str">
        <f>IF(BM29="прямая","гр.5&lt;80%",IF(BM29="обратная","гр.5&gt;120%","???"))</f>
        <v>гр.5&lt;80%</v>
      </c>
    </row>
    <row r="30" spans="1:88">
      <c r="A30" s="257" t="s">
        <v>229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9"/>
      <c r="AK30" s="236"/>
      <c r="AL30" s="241"/>
      <c r="AM30" s="242"/>
      <c r="AN30" s="242"/>
      <c r="AO30" s="242"/>
      <c r="AP30" s="242"/>
      <c r="AQ30" s="242"/>
      <c r="AR30" s="242"/>
      <c r="AS30" s="242"/>
      <c r="AT30" s="243"/>
      <c r="AU30" s="241"/>
      <c r="AV30" s="242"/>
      <c r="AW30" s="242"/>
      <c r="AX30" s="242"/>
      <c r="AY30" s="242"/>
      <c r="AZ30" s="242"/>
      <c r="BA30" s="242"/>
      <c r="BB30" s="242"/>
      <c r="BC30" s="243"/>
      <c r="BD30" s="271">
        <f t="shared" si="4"/>
        <v>1</v>
      </c>
      <c r="BE30" s="272">
        <f t="shared" si="4"/>
        <v>1.2</v>
      </c>
      <c r="BF30" s="272">
        <f t="shared" si="4"/>
        <v>1.2</v>
      </c>
      <c r="BG30" s="272">
        <f t="shared" si="4"/>
        <v>1</v>
      </c>
      <c r="BH30" s="272">
        <f t="shared" si="4"/>
        <v>0.83333333333333337</v>
      </c>
      <c r="BI30" s="272">
        <f t="shared" si="4"/>
        <v>0.83333333333333337</v>
      </c>
      <c r="BJ30" s="272">
        <f t="shared" si="4"/>
        <v>1</v>
      </c>
      <c r="BK30" s="272">
        <f t="shared" si="4"/>
        <v>1.2</v>
      </c>
      <c r="BL30" s="273">
        <f t="shared" si="4"/>
        <v>1.2</v>
      </c>
      <c r="BM30" s="352"/>
      <c r="BN30" s="353"/>
      <c r="BO30" s="353"/>
      <c r="BP30" s="353"/>
      <c r="BQ30" s="353"/>
      <c r="BR30" s="353"/>
      <c r="BS30" s="353"/>
      <c r="BT30" s="353"/>
      <c r="BU30" s="354"/>
      <c r="BV30" s="436"/>
      <c r="BW30" s="437"/>
      <c r="BX30" s="437"/>
      <c r="BY30" s="437"/>
      <c r="BZ30" s="437"/>
      <c r="CA30" s="437"/>
      <c r="CB30" s="437"/>
      <c r="CC30" s="438"/>
      <c r="CD30" s="431">
        <f t="shared" si="5"/>
        <v>1</v>
      </c>
      <c r="CE30" s="431">
        <v>1</v>
      </c>
      <c r="CF30" s="431" t="str">
        <f t="shared" si="6"/>
        <v>???</v>
      </c>
      <c r="CG30" s="431">
        <v>2</v>
      </c>
      <c r="CH30" s="431" t="s">
        <v>86</v>
      </c>
      <c r="CI30" s="431">
        <v>3</v>
      </c>
      <c r="CJ30" s="431" t="str">
        <f t="shared" si="7"/>
        <v>???</v>
      </c>
    </row>
    <row r="31" spans="1:88">
      <c r="A31" s="257" t="s">
        <v>230</v>
      </c>
      <c r="B31" s="258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9"/>
      <c r="AK31" s="236"/>
      <c r="AL31" s="241"/>
      <c r="AM31" s="242"/>
      <c r="AN31" s="242"/>
      <c r="AO31" s="242"/>
      <c r="AP31" s="242"/>
      <c r="AQ31" s="242"/>
      <c r="AR31" s="242"/>
      <c r="AS31" s="242"/>
      <c r="AT31" s="243"/>
      <c r="AU31" s="241"/>
      <c r="AV31" s="242"/>
      <c r="AW31" s="242"/>
      <c r="AX31" s="242"/>
      <c r="AY31" s="242"/>
      <c r="AZ31" s="242"/>
      <c r="BA31" s="242"/>
      <c r="BB31" s="242"/>
      <c r="BC31" s="243"/>
      <c r="BD31" s="271">
        <f t="shared" si="4"/>
        <v>1</v>
      </c>
      <c r="BE31" s="272">
        <f t="shared" si="4"/>
        <v>1.2</v>
      </c>
      <c r="BF31" s="272">
        <f t="shared" si="4"/>
        <v>1.2</v>
      </c>
      <c r="BG31" s="272">
        <f t="shared" si="4"/>
        <v>1</v>
      </c>
      <c r="BH31" s="272">
        <f t="shared" si="4"/>
        <v>0.83333333333333337</v>
      </c>
      <c r="BI31" s="272">
        <f t="shared" si="4"/>
        <v>0.83333333333333337</v>
      </c>
      <c r="BJ31" s="272">
        <f t="shared" si="4"/>
        <v>1</v>
      </c>
      <c r="BK31" s="272">
        <f t="shared" si="4"/>
        <v>1.2</v>
      </c>
      <c r="BL31" s="273">
        <f t="shared" si="4"/>
        <v>1.2</v>
      </c>
      <c r="BM31" s="352"/>
      <c r="BN31" s="353"/>
      <c r="BO31" s="353"/>
      <c r="BP31" s="353"/>
      <c r="BQ31" s="353"/>
      <c r="BR31" s="353"/>
      <c r="BS31" s="353"/>
      <c r="BT31" s="353"/>
      <c r="BU31" s="354"/>
      <c r="BV31" s="436"/>
      <c r="BW31" s="437"/>
      <c r="BX31" s="437"/>
      <c r="BY31" s="437"/>
      <c r="BZ31" s="437"/>
      <c r="CA31" s="437"/>
      <c r="CB31" s="437"/>
      <c r="CC31" s="438"/>
      <c r="CD31" s="431">
        <f t="shared" si="5"/>
        <v>1</v>
      </c>
      <c r="CE31" s="431">
        <v>1</v>
      </c>
      <c r="CF31" s="431" t="str">
        <f t="shared" si="6"/>
        <v>???</v>
      </c>
      <c r="CG31" s="431">
        <v>2</v>
      </c>
      <c r="CH31" s="431" t="s">
        <v>86</v>
      </c>
      <c r="CI31" s="431">
        <v>3</v>
      </c>
      <c r="CJ31" s="431" t="str">
        <f t="shared" si="7"/>
        <v>???</v>
      </c>
    </row>
    <row r="32" spans="1:88">
      <c r="A32" s="257" t="s">
        <v>231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9"/>
      <c r="AK32" s="236"/>
      <c r="AL32" s="241"/>
      <c r="AM32" s="242"/>
      <c r="AN32" s="242"/>
      <c r="AO32" s="242"/>
      <c r="AP32" s="242"/>
      <c r="AQ32" s="242"/>
      <c r="AR32" s="242"/>
      <c r="AS32" s="242"/>
      <c r="AT32" s="243"/>
      <c r="AU32" s="241"/>
      <c r="AV32" s="242"/>
      <c r="AW32" s="242"/>
      <c r="AX32" s="242"/>
      <c r="AY32" s="242"/>
      <c r="AZ32" s="242"/>
      <c r="BA32" s="242"/>
      <c r="BB32" s="242"/>
      <c r="BC32" s="243"/>
      <c r="BD32" s="271">
        <f t="shared" si="4"/>
        <v>1</v>
      </c>
      <c r="BE32" s="272">
        <f t="shared" si="4"/>
        <v>1.2</v>
      </c>
      <c r="BF32" s="272">
        <f t="shared" si="4"/>
        <v>1.2</v>
      </c>
      <c r="BG32" s="272">
        <f t="shared" si="4"/>
        <v>1</v>
      </c>
      <c r="BH32" s="272">
        <f t="shared" si="4"/>
        <v>0.83333333333333337</v>
      </c>
      <c r="BI32" s="272">
        <f t="shared" si="4"/>
        <v>0.83333333333333337</v>
      </c>
      <c r="BJ32" s="272">
        <f t="shared" si="4"/>
        <v>1</v>
      </c>
      <c r="BK32" s="272">
        <f t="shared" si="4"/>
        <v>1.2</v>
      </c>
      <c r="BL32" s="273">
        <f t="shared" si="4"/>
        <v>1.2</v>
      </c>
      <c r="BM32" s="352"/>
      <c r="BN32" s="353"/>
      <c r="BO32" s="353"/>
      <c r="BP32" s="353"/>
      <c r="BQ32" s="353"/>
      <c r="BR32" s="353"/>
      <c r="BS32" s="353"/>
      <c r="BT32" s="353"/>
      <c r="BU32" s="354"/>
      <c r="BV32" s="436"/>
      <c r="BW32" s="437"/>
      <c r="BX32" s="437"/>
      <c r="BY32" s="437"/>
      <c r="BZ32" s="437"/>
      <c r="CA32" s="437"/>
      <c r="CB32" s="437"/>
      <c r="CC32" s="438"/>
      <c r="CD32" s="431">
        <f t="shared" si="5"/>
        <v>1</v>
      </c>
      <c r="CE32" s="431">
        <v>1</v>
      </c>
      <c r="CF32" s="431" t="str">
        <f t="shared" si="6"/>
        <v>???</v>
      </c>
      <c r="CG32" s="431">
        <v>2</v>
      </c>
      <c r="CH32" s="431" t="s">
        <v>86</v>
      </c>
      <c r="CI32" s="431">
        <v>3</v>
      </c>
      <c r="CJ32" s="431" t="str">
        <f t="shared" si="7"/>
        <v>???</v>
      </c>
    </row>
    <row r="33" spans="1:88">
      <c r="A33" s="257" t="s">
        <v>232</v>
      </c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9"/>
      <c r="AK33" s="236"/>
      <c r="AL33" s="241"/>
      <c r="AM33" s="242"/>
      <c r="AN33" s="242"/>
      <c r="AO33" s="242"/>
      <c r="AP33" s="242"/>
      <c r="AQ33" s="242"/>
      <c r="AR33" s="242"/>
      <c r="AS33" s="242"/>
      <c r="AT33" s="243"/>
      <c r="AU33" s="241"/>
      <c r="AV33" s="242"/>
      <c r="AW33" s="242"/>
      <c r="AX33" s="242"/>
      <c r="AY33" s="242"/>
      <c r="AZ33" s="242"/>
      <c r="BA33" s="242"/>
      <c r="BB33" s="242"/>
      <c r="BC33" s="243"/>
      <c r="BD33" s="271">
        <f t="shared" si="4"/>
        <v>1</v>
      </c>
      <c r="BE33" s="272">
        <f t="shared" si="4"/>
        <v>1.2</v>
      </c>
      <c r="BF33" s="272">
        <f t="shared" si="4"/>
        <v>1.2</v>
      </c>
      <c r="BG33" s="272">
        <f t="shared" si="4"/>
        <v>1</v>
      </c>
      <c r="BH33" s="272">
        <f t="shared" si="4"/>
        <v>0.83333333333333337</v>
      </c>
      <c r="BI33" s="272">
        <f t="shared" si="4"/>
        <v>0.83333333333333337</v>
      </c>
      <c r="BJ33" s="272">
        <f t="shared" si="4"/>
        <v>1</v>
      </c>
      <c r="BK33" s="272">
        <f t="shared" si="4"/>
        <v>1.2</v>
      </c>
      <c r="BL33" s="273">
        <f t="shared" si="4"/>
        <v>1.2</v>
      </c>
      <c r="BM33" s="352"/>
      <c r="BN33" s="353"/>
      <c r="BO33" s="353"/>
      <c r="BP33" s="353"/>
      <c r="BQ33" s="353"/>
      <c r="BR33" s="353"/>
      <c r="BS33" s="353"/>
      <c r="BT33" s="353"/>
      <c r="BU33" s="354"/>
      <c r="BV33" s="436"/>
      <c r="BW33" s="437"/>
      <c r="BX33" s="437"/>
      <c r="BY33" s="437"/>
      <c r="BZ33" s="437"/>
      <c r="CA33" s="437"/>
      <c r="CB33" s="437"/>
      <c r="CC33" s="438"/>
      <c r="CD33" s="431">
        <f t="shared" si="5"/>
        <v>1</v>
      </c>
      <c r="CE33" s="431">
        <v>1</v>
      </c>
      <c r="CF33" s="431" t="str">
        <f t="shared" si="6"/>
        <v>???</v>
      </c>
      <c r="CG33" s="431">
        <v>2</v>
      </c>
      <c r="CH33" s="431" t="s">
        <v>86</v>
      </c>
      <c r="CI33" s="431">
        <v>3</v>
      </c>
      <c r="CJ33" s="431" t="str">
        <f t="shared" si="7"/>
        <v>???</v>
      </c>
    </row>
    <row r="34" spans="1:88">
      <c r="A34" s="260" t="s">
        <v>192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2"/>
      <c r="AK34" s="237"/>
      <c r="AL34" s="244"/>
      <c r="AM34" s="245"/>
      <c r="AN34" s="245"/>
      <c r="AO34" s="245"/>
      <c r="AP34" s="245"/>
      <c r="AQ34" s="245"/>
      <c r="AR34" s="245"/>
      <c r="AS34" s="245"/>
      <c r="AT34" s="246"/>
      <c r="AU34" s="244"/>
      <c r="AV34" s="245"/>
      <c r="AW34" s="245"/>
      <c r="AX34" s="245"/>
      <c r="AY34" s="245"/>
      <c r="AZ34" s="245"/>
      <c r="BA34" s="245"/>
      <c r="BB34" s="245"/>
      <c r="BC34" s="246"/>
      <c r="BD34" s="274">
        <f t="shared" si="4"/>
        <v>1</v>
      </c>
      <c r="BE34" s="275">
        <f t="shared" si="4"/>
        <v>1.2</v>
      </c>
      <c r="BF34" s="275">
        <f t="shared" si="4"/>
        <v>1.2</v>
      </c>
      <c r="BG34" s="275">
        <f t="shared" si="4"/>
        <v>1</v>
      </c>
      <c r="BH34" s="275">
        <f t="shared" si="4"/>
        <v>0.83333333333333337</v>
      </c>
      <c r="BI34" s="275">
        <f t="shared" si="4"/>
        <v>0.83333333333333337</v>
      </c>
      <c r="BJ34" s="275">
        <f t="shared" si="4"/>
        <v>1</v>
      </c>
      <c r="BK34" s="275">
        <f t="shared" si="4"/>
        <v>1.2</v>
      </c>
      <c r="BL34" s="276">
        <f t="shared" si="4"/>
        <v>1.2</v>
      </c>
      <c r="BM34" s="355"/>
      <c r="BN34" s="356"/>
      <c r="BO34" s="356"/>
      <c r="BP34" s="356"/>
      <c r="BQ34" s="356"/>
      <c r="BR34" s="356"/>
      <c r="BS34" s="356"/>
      <c r="BT34" s="356"/>
      <c r="BU34" s="357"/>
      <c r="BV34" s="439"/>
      <c r="BW34" s="440"/>
      <c r="BX34" s="440"/>
      <c r="BY34" s="440"/>
      <c r="BZ34" s="440"/>
      <c r="CA34" s="440"/>
      <c r="CB34" s="440"/>
      <c r="CC34" s="441"/>
      <c r="CD34" s="432">
        <f t="shared" si="5"/>
        <v>1</v>
      </c>
      <c r="CE34" s="432">
        <v>1</v>
      </c>
      <c r="CF34" s="432" t="str">
        <f t="shared" si="6"/>
        <v>???</v>
      </c>
      <c r="CG34" s="432">
        <v>2</v>
      </c>
      <c r="CH34" s="432" t="s">
        <v>86</v>
      </c>
      <c r="CI34" s="432">
        <v>3</v>
      </c>
      <c r="CJ34" s="432" t="str">
        <f t="shared" si="7"/>
        <v>???</v>
      </c>
    </row>
    <row r="35" spans="1:88">
      <c r="A35" s="232" t="s">
        <v>233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4"/>
      <c r="AK35" s="235" t="s">
        <v>65</v>
      </c>
      <c r="AL35" s="410">
        <v>0</v>
      </c>
      <c r="AM35" s="239"/>
      <c r="AN35" s="239"/>
      <c r="AO35" s="239"/>
      <c r="AP35" s="239"/>
      <c r="AQ35" s="239"/>
      <c r="AR35" s="239"/>
      <c r="AS35" s="239"/>
      <c r="AT35" s="240"/>
      <c r="AU35" s="410">
        <v>0</v>
      </c>
      <c r="AV35" s="239"/>
      <c r="AW35" s="239"/>
      <c r="AX35" s="239"/>
      <c r="AY35" s="239"/>
      <c r="AZ35" s="239"/>
      <c r="BA35" s="239"/>
      <c r="BB35" s="239"/>
      <c r="BC35" s="240"/>
      <c r="BD35" s="238">
        <f>IF(AU35="-","-",IF(AL35=AU35,1,IF(AL35=0,120%,AU35/AL35)))</f>
        <v>1</v>
      </c>
      <c r="BE35" s="239">
        <f t="shared" si="4"/>
        <v>1.2</v>
      </c>
      <c r="BF35" s="239">
        <f t="shared" si="4"/>
        <v>1.2</v>
      </c>
      <c r="BG35" s="239">
        <f t="shared" si="4"/>
        <v>1</v>
      </c>
      <c r="BH35" s="239">
        <f t="shared" si="4"/>
        <v>0.83333333333333337</v>
      </c>
      <c r="BI35" s="239">
        <f t="shared" si="4"/>
        <v>0.83333333333333337</v>
      </c>
      <c r="BJ35" s="239">
        <f t="shared" si="4"/>
        <v>1</v>
      </c>
      <c r="BK35" s="239">
        <f t="shared" si="4"/>
        <v>1.2</v>
      </c>
      <c r="BL35" s="240">
        <f t="shared" si="4"/>
        <v>1.2</v>
      </c>
      <c r="BM35" s="349" t="s">
        <v>140</v>
      </c>
      <c r="BN35" s="350"/>
      <c r="BO35" s="350"/>
      <c r="BP35" s="350"/>
      <c r="BQ35" s="350"/>
      <c r="BR35" s="350"/>
      <c r="BS35" s="350"/>
      <c r="BT35" s="350"/>
      <c r="BU35" s="351"/>
      <c r="BV35" s="443">
        <f>CD35</f>
        <v>2</v>
      </c>
      <c r="BW35" s="434"/>
      <c r="BX35" s="434"/>
      <c r="BY35" s="434"/>
      <c r="BZ35" s="434"/>
      <c r="CA35" s="434"/>
      <c r="CB35" s="434"/>
      <c r="CC35" s="435"/>
      <c r="CD35" s="383">
        <f>IF(BD35="-","-",IF(BM35="прямая",IF(BD35&gt;120%,CE35,IF(BD35&lt;80%,CI35,CG35)),IF(BD35&lt;80%,CE35,IF(BD35&gt;120%,CI35,CG35))))</f>
        <v>2</v>
      </c>
      <c r="CE35" s="383">
        <v>1</v>
      </c>
      <c r="CF35" s="383" t="str">
        <f>IF(BM35="прямая","гр.5&gt;120%",IF(BM35="обратная","гр.5&lt;80%","???"))</f>
        <v>гр.5&lt;80%</v>
      </c>
      <c r="CG35" s="383">
        <v>2</v>
      </c>
      <c r="CH35" s="383" t="s">
        <v>86</v>
      </c>
      <c r="CI35" s="383">
        <v>3</v>
      </c>
      <c r="CJ35" s="383" t="str">
        <f>IF(BM35="прямая","гр.5&lt;80%",IF(BM35="обратная","гр.5&gt;120%","???"))</f>
        <v>гр.5&gt;120%</v>
      </c>
    </row>
    <row r="36" spans="1:88">
      <c r="A36" s="257" t="s">
        <v>234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9"/>
      <c r="AK36" s="236"/>
      <c r="AL36" s="241"/>
      <c r="AM36" s="242"/>
      <c r="AN36" s="242"/>
      <c r="AO36" s="242"/>
      <c r="AP36" s="242"/>
      <c r="AQ36" s="242"/>
      <c r="AR36" s="242"/>
      <c r="AS36" s="242"/>
      <c r="AT36" s="243"/>
      <c r="AU36" s="241"/>
      <c r="AV36" s="242"/>
      <c r="AW36" s="242"/>
      <c r="AX36" s="242"/>
      <c r="AY36" s="242"/>
      <c r="AZ36" s="242"/>
      <c r="BA36" s="242"/>
      <c r="BB36" s="242"/>
      <c r="BC36" s="243"/>
      <c r="BD36" s="241">
        <f t="shared" ref="BD36:BL51" si="8">IF(BC36="-","-",IF(BB36=BC36,1,IF(BB36=0,120%,BC36/BB36)))</f>
        <v>1</v>
      </c>
      <c r="BE36" s="242">
        <f t="shared" si="4"/>
        <v>1.2</v>
      </c>
      <c r="BF36" s="242">
        <f t="shared" si="4"/>
        <v>1.2</v>
      </c>
      <c r="BG36" s="242">
        <f t="shared" si="4"/>
        <v>1</v>
      </c>
      <c r="BH36" s="242">
        <f t="shared" si="4"/>
        <v>0.83333333333333337</v>
      </c>
      <c r="BI36" s="242">
        <f t="shared" si="4"/>
        <v>0.83333333333333337</v>
      </c>
      <c r="BJ36" s="242">
        <f t="shared" si="4"/>
        <v>1</v>
      </c>
      <c r="BK36" s="242">
        <f t="shared" si="4"/>
        <v>1.2</v>
      </c>
      <c r="BL36" s="243">
        <f t="shared" si="4"/>
        <v>1.2</v>
      </c>
      <c r="BM36" s="352"/>
      <c r="BN36" s="353"/>
      <c r="BO36" s="353"/>
      <c r="BP36" s="353"/>
      <c r="BQ36" s="353"/>
      <c r="BR36" s="353"/>
      <c r="BS36" s="353"/>
      <c r="BT36" s="353"/>
      <c r="BU36" s="354"/>
      <c r="BV36" s="436"/>
      <c r="BW36" s="437"/>
      <c r="BX36" s="437"/>
      <c r="BY36" s="437"/>
      <c r="BZ36" s="437"/>
      <c r="CA36" s="437"/>
      <c r="CB36" s="437"/>
      <c r="CC36" s="438"/>
      <c r="CD36" s="431">
        <f t="shared" ref="CD36:CD41" si="9">IF(CA36="-","-",IF(CB36="прямая",IF(CA36&gt;120%,CE36,IF(CA36&lt;80%,CI36,CG36)),IF(CA36&lt;80%,CE36,IF(CA36&gt;120%,CI36,CG36))))</f>
        <v>0.25</v>
      </c>
      <c r="CE36" s="431">
        <v>0.25</v>
      </c>
      <c r="CF36" s="431" t="str">
        <f t="shared" ref="CF36:CF48" si="10">IF($G36="прямая","гр.5&gt;120%",IF($G36="обратная","гр.5&lt;80%","???"))</f>
        <v>???</v>
      </c>
      <c r="CG36" s="431">
        <v>0.5</v>
      </c>
      <c r="CH36" s="431" t="s">
        <v>86</v>
      </c>
      <c r="CI36" s="431">
        <v>0.75</v>
      </c>
      <c r="CJ36" s="431" t="str">
        <f t="shared" ref="CJ36:CJ48" si="11">IF($G36="прямая","гр.5&lt;80%",IF($G36="обратная","гр.5&gt;120%","???"))</f>
        <v>???</v>
      </c>
    </row>
    <row r="37" spans="1:88">
      <c r="A37" s="257" t="s">
        <v>235</v>
      </c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9"/>
      <c r="AK37" s="236"/>
      <c r="AL37" s="241"/>
      <c r="AM37" s="242"/>
      <c r="AN37" s="242"/>
      <c r="AO37" s="242"/>
      <c r="AP37" s="242"/>
      <c r="AQ37" s="242"/>
      <c r="AR37" s="242"/>
      <c r="AS37" s="242"/>
      <c r="AT37" s="243"/>
      <c r="AU37" s="241"/>
      <c r="AV37" s="242"/>
      <c r="AW37" s="242"/>
      <c r="AX37" s="242"/>
      <c r="AY37" s="242"/>
      <c r="AZ37" s="242"/>
      <c r="BA37" s="242"/>
      <c r="BB37" s="242"/>
      <c r="BC37" s="243"/>
      <c r="BD37" s="241">
        <f t="shared" si="8"/>
        <v>1</v>
      </c>
      <c r="BE37" s="242">
        <f t="shared" si="4"/>
        <v>1.2</v>
      </c>
      <c r="BF37" s="242">
        <f t="shared" si="4"/>
        <v>1.2</v>
      </c>
      <c r="BG37" s="242">
        <f t="shared" si="4"/>
        <v>1</v>
      </c>
      <c r="BH37" s="242">
        <f t="shared" si="4"/>
        <v>0.83333333333333337</v>
      </c>
      <c r="BI37" s="242">
        <f t="shared" si="4"/>
        <v>0.83333333333333337</v>
      </c>
      <c r="BJ37" s="242">
        <f t="shared" si="4"/>
        <v>1</v>
      </c>
      <c r="BK37" s="242">
        <f t="shared" si="4"/>
        <v>1.2</v>
      </c>
      <c r="BL37" s="243">
        <f t="shared" si="4"/>
        <v>1.2</v>
      </c>
      <c r="BM37" s="352"/>
      <c r="BN37" s="353"/>
      <c r="BO37" s="353"/>
      <c r="BP37" s="353"/>
      <c r="BQ37" s="353"/>
      <c r="BR37" s="353"/>
      <c r="BS37" s="353"/>
      <c r="BT37" s="353"/>
      <c r="BU37" s="354"/>
      <c r="BV37" s="436"/>
      <c r="BW37" s="437"/>
      <c r="BX37" s="437"/>
      <c r="BY37" s="437"/>
      <c r="BZ37" s="437"/>
      <c r="CA37" s="437"/>
      <c r="CB37" s="437"/>
      <c r="CC37" s="438"/>
      <c r="CD37" s="431">
        <f t="shared" si="9"/>
        <v>0.25</v>
      </c>
      <c r="CE37" s="431">
        <v>0.25</v>
      </c>
      <c r="CF37" s="431" t="str">
        <f t="shared" si="10"/>
        <v>???</v>
      </c>
      <c r="CG37" s="431">
        <v>0.5</v>
      </c>
      <c r="CH37" s="431" t="s">
        <v>86</v>
      </c>
      <c r="CI37" s="431">
        <v>0.75</v>
      </c>
      <c r="CJ37" s="431" t="str">
        <f t="shared" si="11"/>
        <v>???</v>
      </c>
    </row>
    <row r="38" spans="1:88">
      <c r="A38" s="257" t="s">
        <v>236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9"/>
      <c r="AK38" s="236"/>
      <c r="AL38" s="241"/>
      <c r="AM38" s="242"/>
      <c r="AN38" s="242"/>
      <c r="AO38" s="242"/>
      <c r="AP38" s="242"/>
      <c r="AQ38" s="242"/>
      <c r="AR38" s="242"/>
      <c r="AS38" s="242"/>
      <c r="AT38" s="243"/>
      <c r="AU38" s="241"/>
      <c r="AV38" s="242"/>
      <c r="AW38" s="242"/>
      <c r="AX38" s="242"/>
      <c r="AY38" s="242"/>
      <c r="AZ38" s="242"/>
      <c r="BA38" s="242"/>
      <c r="BB38" s="242"/>
      <c r="BC38" s="243"/>
      <c r="BD38" s="241">
        <f t="shared" si="8"/>
        <v>1</v>
      </c>
      <c r="BE38" s="242">
        <f t="shared" si="4"/>
        <v>1.2</v>
      </c>
      <c r="BF38" s="242">
        <f t="shared" si="4"/>
        <v>1.2</v>
      </c>
      <c r="BG38" s="242">
        <f t="shared" si="4"/>
        <v>1</v>
      </c>
      <c r="BH38" s="242">
        <f t="shared" si="4"/>
        <v>0.83333333333333337</v>
      </c>
      <c r="BI38" s="242">
        <f t="shared" si="4"/>
        <v>0.83333333333333337</v>
      </c>
      <c r="BJ38" s="242">
        <f t="shared" si="4"/>
        <v>1</v>
      </c>
      <c r="BK38" s="242">
        <f t="shared" si="4"/>
        <v>1.2</v>
      </c>
      <c r="BL38" s="243">
        <f t="shared" si="4"/>
        <v>1.2</v>
      </c>
      <c r="BM38" s="352"/>
      <c r="BN38" s="353"/>
      <c r="BO38" s="353"/>
      <c r="BP38" s="353"/>
      <c r="BQ38" s="353"/>
      <c r="BR38" s="353"/>
      <c r="BS38" s="353"/>
      <c r="BT38" s="353"/>
      <c r="BU38" s="354"/>
      <c r="BV38" s="436"/>
      <c r="BW38" s="437"/>
      <c r="BX38" s="437"/>
      <c r="BY38" s="437"/>
      <c r="BZ38" s="437"/>
      <c r="CA38" s="437"/>
      <c r="CB38" s="437"/>
      <c r="CC38" s="438"/>
      <c r="CD38" s="431">
        <f t="shared" si="9"/>
        <v>0.25</v>
      </c>
      <c r="CE38" s="431">
        <v>0.25</v>
      </c>
      <c r="CF38" s="431" t="str">
        <f t="shared" si="10"/>
        <v>???</v>
      </c>
      <c r="CG38" s="431">
        <v>0.5</v>
      </c>
      <c r="CH38" s="431" t="s">
        <v>86</v>
      </c>
      <c r="CI38" s="431">
        <v>0.75</v>
      </c>
      <c r="CJ38" s="431" t="str">
        <f t="shared" si="11"/>
        <v>???</v>
      </c>
    </row>
    <row r="39" spans="1:88">
      <c r="A39" s="257" t="s">
        <v>237</v>
      </c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9"/>
      <c r="AK39" s="236"/>
      <c r="AL39" s="241"/>
      <c r="AM39" s="242"/>
      <c r="AN39" s="242"/>
      <c r="AO39" s="242"/>
      <c r="AP39" s="242"/>
      <c r="AQ39" s="242"/>
      <c r="AR39" s="242"/>
      <c r="AS39" s="242"/>
      <c r="AT39" s="243"/>
      <c r="AU39" s="241"/>
      <c r="AV39" s="242"/>
      <c r="AW39" s="242"/>
      <c r="AX39" s="242"/>
      <c r="AY39" s="242"/>
      <c r="AZ39" s="242"/>
      <c r="BA39" s="242"/>
      <c r="BB39" s="242"/>
      <c r="BC39" s="243"/>
      <c r="BD39" s="241">
        <f t="shared" si="8"/>
        <v>1</v>
      </c>
      <c r="BE39" s="242">
        <f t="shared" si="4"/>
        <v>1.2</v>
      </c>
      <c r="BF39" s="242">
        <f t="shared" si="4"/>
        <v>1.2</v>
      </c>
      <c r="BG39" s="242">
        <f t="shared" si="4"/>
        <v>1</v>
      </c>
      <c r="BH39" s="242">
        <f t="shared" si="4"/>
        <v>0.83333333333333337</v>
      </c>
      <c r="BI39" s="242">
        <f t="shared" si="4"/>
        <v>0.83333333333333337</v>
      </c>
      <c r="BJ39" s="242">
        <f t="shared" si="4"/>
        <v>1</v>
      </c>
      <c r="BK39" s="242">
        <f t="shared" si="4"/>
        <v>1.2</v>
      </c>
      <c r="BL39" s="243">
        <f t="shared" si="4"/>
        <v>1.2</v>
      </c>
      <c r="BM39" s="352"/>
      <c r="BN39" s="353"/>
      <c r="BO39" s="353"/>
      <c r="BP39" s="353"/>
      <c r="BQ39" s="353"/>
      <c r="BR39" s="353"/>
      <c r="BS39" s="353"/>
      <c r="BT39" s="353"/>
      <c r="BU39" s="354"/>
      <c r="BV39" s="436"/>
      <c r="BW39" s="437"/>
      <c r="BX39" s="437"/>
      <c r="BY39" s="437"/>
      <c r="BZ39" s="437"/>
      <c r="CA39" s="437"/>
      <c r="CB39" s="437"/>
      <c r="CC39" s="438"/>
      <c r="CD39" s="431">
        <f t="shared" si="9"/>
        <v>0.25</v>
      </c>
      <c r="CE39" s="431">
        <v>0.25</v>
      </c>
      <c r="CF39" s="431" t="str">
        <f t="shared" si="10"/>
        <v>???</v>
      </c>
      <c r="CG39" s="431">
        <v>0.5</v>
      </c>
      <c r="CH39" s="431" t="s">
        <v>86</v>
      </c>
      <c r="CI39" s="431">
        <v>0.75</v>
      </c>
      <c r="CJ39" s="431" t="str">
        <f t="shared" si="11"/>
        <v>???</v>
      </c>
    </row>
    <row r="40" spans="1:88">
      <c r="A40" s="257" t="s">
        <v>238</v>
      </c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9"/>
      <c r="AK40" s="236"/>
      <c r="AL40" s="241"/>
      <c r="AM40" s="242"/>
      <c r="AN40" s="242"/>
      <c r="AO40" s="242"/>
      <c r="AP40" s="242"/>
      <c r="AQ40" s="242"/>
      <c r="AR40" s="242"/>
      <c r="AS40" s="242"/>
      <c r="AT40" s="243"/>
      <c r="AU40" s="241"/>
      <c r="AV40" s="242"/>
      <c r="AW40" s="242"/>
      <c r="AX40" s="242"/>
      <c r="AY40" s="242"/>
      <c r="AZ40" s="242"/>
      <c r="BA40" s="242"/>
      <c r="BB40" s="242"/>
      <c r="BC40" s="243"/>
      <c r="BD40" s="241">
        <f t="shared" si="8"/>
        <v>1</v>
      </c>
      <c r="BE40" s="242">
        <f t="shared" si="8"/>
        <v>1.2</v>
      </c>
      <c r="BF40" s="242">
        <f t="shared" si="8"/>
        <v>1.2</v>
      </c>
      <c r="BG40" s="242">
        <f t="shared" si="8"/>
        <v>1</v>
      </c>
      <c r="BH40" s="242">
        <f t="shared" si="8"/>
        <v>0.83333333333333337</v>
      </c>
      <c r="BI40" s="242">
        <f t="shared" si="8"/>
        <v>0.83333333333333337</v>
      </c>
      <c r="BJ40" s="242">
        <f t="shared" si="8"/>
        <v>1</v>
      </c>
      <c r="BK40" s="242">
        <f t="shared" si="8"/>
        <v>1.2</v>
      </c>
      <c r="BL40" s="243">
        <f t="shared" si="8"/>
        <v>1.2</v>
      </c>
      <c r="BM40" s="352"/>
      <c r="BN40" s="353"/>
      <c r="BO40" s="353"/>
      <c r="BP40" s="353"/>
      <c r="BQ40" s="353"/>
      <c r="BR40" s="353"/>
      <c r="BS40" s="353"/>
      <c r="BT40" s="353"/>
      <c r="BU40" s="354"/>
      <c r="BV40" s="436"/>
      <c r="BW40" s="437"/>
      <c r="BX40" s="437"/>
      <c r="BY40" s="437"/>
      <c r="BZ40" s="437"/>
      <c r="CA40" s="437"/>
      <c r="CB40" s="437"/>
      <c r="CC40" s="438"/>
      <c r="CD40" s="431">
        <f t="shared" si="9"/>
        <v>0.25</v>
      </c>
      <c r="CE40" s="431">
        <v>0.25</v>
      </c>
      <c r="CF40" s="431" t="str">
        <f t="shared" si="10"/>
        <v>???</v>
      </c>
      <c r="CG40" s="431">
        <v>0.5</v>
      </c>
      <c r="CH40" s="431" t="s">
        <v>86</v>
      </c>
      <c r="CI40" s="431">
        <v>0.75</v>
      </c>
      <c r="CJ40" s="431" t="str">
        <f t="shared" si="11"/>
        <v>???</v>
      </c>
    </row>
    <row r="41" spans="1:88">
      <c r="A41" s="260" t="s">
        <v>145</v>
      </c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2"/>
      <c r="AK41" s="237"/>
      <c r="AL41" s="244"/>
      <c r="AM41" s="245"/>
      <c r="AN41" s="245"/>
      <c r="AO41" s="245"/>
      <c r="AP41" s="245"/>
      <c r="AQ41" s="245"/>
      <c r="AR41" s="245"/>
      <c r="AS41" s="245"/>
      <c r="AT41" s="246"/>
      <c r="AU41" s="244"/>
      <c r="AV41" s="245"/>
      <c r="AW41" s="245"/>
      <c r="AX41" s="245"/>
      <c r="AY41" s="245"/>
      <c r="AZ41" s="245"/>
      <c r="BA41" s="245"/>
      <c r="BB41" s="245"/>
      <c r="BC41" s="246"/>
      <c r="BD41" s="244">
        <f t="shared" si="8"/>
        <v>1</v>
      </c>
      <c r="BE41" s="245">
        <f t="shared" si="8"/>
        <v>1.2</v>
      </c>
      <c r="BF41" s="245">
        <f t="shared" si="8"/>
        <v>1.2</v>
      </c>
      <c r="BG41" s="245">
        <f t="shared" si="8"/>
        <v>1</v>
      </c>
      <c r="BH41" s="245">
        <f t="shared" si="8"/>
        <v>0.83333333333333337</v>
      </c>
      <c r="BI41" s="245">
        <f t="shared" si="8"/>
        <v>0.83333333333333337</v>
      </c>
      <c r="BJ41" s="245">
        <f t="shared" si="8"/>
        <v>1</v>
      </c>
      <c r="BK41" s="245">
        <f t="shared" si="8"/>
        <v>1.2</v>
      </c>
      <c r="BL41" s="246">
        <f t="shared" si="8"/>
        <v>1.2</v>
      </c>
      <c r="BM41" s="355"/>
      <c r="BN41" s="356"/>
      <c r="BO41" s="356"/>
      <c r="BP41" s="356"/>
      <c r="BQ41" s="356"/>
      <c r="BR41" s="356"/>
      <c r="BS41" s="356"/>
      <c r="BT41" s="356"/>
      <c r="BU41" s="357"/>
      <c r="BV41" s="439"/>
      <c r="BW41" s="440"/>
      <c r="BX41" s="440"/>
      <c r="BY41" s="440"/>
      <c r="BZ41" s="440"/>
      <c r="CA41" s="440"/>
      <c r="CB41" s="440"/>
      <c r="CC41" s="441"/>
      <c r="CD41" s="432">
        <f t="shared" si="9"/>
        <v>0.25</v>
      </c>
      <c r="CE41" s="432">
        <v>0.25</v>
      </c>
      <c r="CF41" s="432" t="str">
        <f t="shared" si="10"/>
        <v>???</v>
      </c>
      <c r="CG41" s="432">
        <v>0.5</v>
      </c>
      <c r="CH41" s="432" t="s">
        <v>86</v>
      </c>
      <c r="CI41" s="432">
        <v>0.75</v>
      </c>
      <c r="CJ41" s="432" t="str">
        <f t="shared" si="11"/>
        <v>???</v>
      </c>
    </row>
    <row r="42" spans="1:88">
      <c r="A42" s="232" t="s">
        <v>239</v>
      </c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4"/>
      <c r="AK42" s="235" t="s">
        <v>65</v>
      </c>
      <c r="AL42" s="410">
        <v>0</v>
      </c>
      <c r="AM42" s="239"/>
      <c r="AN42" s="239"/>
      <c r="AO42" s="239"/>
      <c r="AP42" s="239"/>
      <c r="AQ42" s="239"/>
      <c r="AR42" s="239"/>
      <c r="AS42" s="239"/>
      <c r="AT42" s="240"/>
      <c r="AU42" s="410">
        <v>0</v>
      </c>
      <c r="AV42" s="239"/>
      <c r="AW42" s="239"/>
      <c r="AX42" s="239"/>
      <c r="AY42" s="239"/>
      <c r="AZ42" s="239"/>
      <c r="BA42" s="239"/>
      <c r="BB42" s="239"/>
      <c r="BC42" s="240"/>
      <c r="BD42" s="238">
        <f>IF(AU42="-","-",IF(AL42=AU42,1,IF(AL42=0,120%,AU42/AL42)))</f>
        <v>1</v>
      </c>
      <c r="BE42" s="239">
        <f t="shared" si="8"/>
        <v>1.2</v>
      </c>
      <c r="BF42" s="239">
        <f t="shared" si="8"/>
        <v>1.2</v>
      </c>
      <c r="BG42" s="239">
        <f t="shared" si="8"/>
        <v>1</v>
      </c>
      <c r="BH42" s="239">
        <f t="shared" si="8"/>
        <v>0.83333333333333337</v>
      </c>
      <c r="BI42" s="239">
        <f t="shared" si="8"/>
        <v>0.83333333333333337</v>
      </c>
      <c r="BJ42" s="239">
        <f t="shared" si="8"/>
        <v>1</v>
      </c>
      <c r="BK42" s="239">
        <f t="shared" si="8"/>
        <v>1.2</v>
      </c>
      <c r="BL42" s="240">
        <f t="shared" si="8"/>
        <v>1.2</v>
      </c>
      <c r="BM42" s="349" t="s">
        <v>140</v>
      </c>
      <c r="BN42" s="350"/>
      <c r="BO42" s="350"/>
      <c r="BP42" s="350"/>
      <c r="BQ42" s="350"/>
      <c r="BR42" s="350"/>
      <c r="BS42" s="350"/>
      <c r="BT42" s="350"/>
      <c r="BU42" s="351"/>
      <c r="BV42" s="443">
        <f>CD42</f>
        <v>2</v>
      </c>
      <c r="BW42" s="434"/>
      <c r="BX42" s="434"/>
      <c r="BY42" s="434"/>
      <c r="BZ42" s="434"/>
      <c r="CA42" s="434"/>
      <c r="CB42" s="434"/>
      <c r="CC42" s="435"/>
      <c r="CD42" s="383">
        <f>IF(BD42="-","-",IF(BM42="прямая",IF(BD42&gt;120%,CE42,IF(BD42&lt;80%,CI42,CG42)),IF(BD42&lt;80%,CE42,IF(BD42&gt;120%,CI42,CG42))))</f>
        <v>2</v>
      </c>
      <c r="CE42" s="383">
        <v>1</v>
      </c>
      <c r="CF42" s="383" t="str">
        <f>IF(BM42="прямая","гр.5&gt;120%",IF(BM42="обратная","гр.5&lt;80%","???"))</f>
        <v>гр.5&lt;80%</v>
      </c>
      <c r="CG42" s="383">
        <v>2</v>
      </c>
      <c r="CH42" s="383" t="s">
        <v>86</v>
      </c>
      <c r="CI42" s="383">
        <v>3</v>
      </c>
      <c r="CJ42" s="383" t="str">
        <f>IF(BM42="прямая","гр.5&lt;80%",IF(BM42="обратная","гр.5&gt;120%","???"))</f>
        <v>гр.5&gt;120%</v>
      </c>
    </row>
    <row r="43" spans="1:88">
      <c r="A43" s="257" t="s">
        <v>240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9"/>
      <c r="AK43" s="236"/>
      <c r="AL43" s="241"/>
      <c r="AM43" s="242"/>
      <c r="AN43" s="242"/>
      <c r="AO43" s="242"/>
      <c r="AP43" s="242"/>
      <c r="AQ43" s="242"/>
      <c r="AR43" s="242"/>
      <c r="AS43" s="242"/>
      <c r="AT43" s="243"/>
      <c r="AU43" s="241"/>
      <c r="AV43" s="242"/>
      <c r="AW43" s="242"/>
      <c r="AX43" s="242"/>
      <c r="AY43" s="242"/>
      <c r="AZ43" s="242"/>
      <c r="BA43" s="242"/>
      <c r="BB43" s="242"/>
      <c r="BC43" s="243"/>
      <c r="BD43" s="241">
        <f t="shared" ref="BD43:BD48" si="12">IF(BC43="-","-",IF(BB43=BC43,1,IF(BB43=0,120%,BC43/BB43)))</f>
        <v>1</v>
      </c>
      <c r="BE43" s="242">
        <f t="shared" si="8"/>
        <v>1.2</v>
      </c>
      <c r="BF43" s="242">
        <f t="shared" si="8"/>
        <v>1.2</v>
      </c>
      <c r="BG43" s="242">
        <f t="shared" si="8"/>
        <v>1</v>
      </c>
      <c r="BH43" s="242">
        <f t="shared" si="8"/>
        <v>0.83333333333333337</v>
      </c>
      <c r="BI43" s="242">
        <f t="shared" si="8"/>
        <v>0.83333333333333337</v>
      </c>
      <c r="BJ43" s="242">
        <f t="shared" si="8"/>
        <v>1</v>
      </c>
      <c r="BK43" s="242">
        <f t="shared" si="8"/>
        <v>1.2</v>
      </c>
      <c r="BL43" s="243">
        <f t="shared" si="8"/>
        <v>1.2</v>
      </c>
      <c r="BM43" s="352"/>
      <c r="BN43" s="353"/>
      <c r="BO43" s="353"/>
      <c r="BP43" s="353"/>
      <c r="BQ43" s="353"/>
      <c r="BR43" s="353"/>
      <c r="BS43" s="353"/>
      <c r="BT43" s="353"/>
      <c r="BU43" s="354"/>
      <c r="BV43" s="436"/>
      <c r="BW43" s="437"/>
      <c r="BX43" s="437"/>
      <c r="BY43" s="437"/>
      <c r="BZ43" s="437"/>
      <c r="CA43" s="437"/>
      <c r="CB43" s="437"/>
      <c r="CC43" s="438"/>
      <c r="CD43" s="431">
        <f t="shared" ref="CD43:CD48" si="13">IF(CA43="-","-",IF(CB43="прямая",IF(CA43&gt;120%,CE43,IF(CA43&lt;80%,CI43,CG43)),IF(CA43&lt;80%,CE43,IF(CA43&gt;120%,CI43,CG43))))</f>
        <v>0.25</v>
      </c>
      <c r="CE43" s="431">
        <v>0.25</v>
      </c>
      <c r="CF43" s="431" t="str">
        <f t="shared" si="10"/>
        <v>???</v>
      </c>
      <c r="CG43" s="431">
        <v>0.5</v>
      </c>
      <c r="CH43" s="431" t="s">
        <v>86</v>
      </c>
      <c r="CI43" s="431">
        <v>0.75</v>
      </c>
      <c r="CJ43" s="431" t="str">
        <f t="shared" si="11"/>
        <v>???</v>
      </c>
    </row>
    <row r="44" spans="1:88">
      <c r="A44" s="257" t="s">
        <v>241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9"/>
      <c r="AK44" s="236"/>
      <c r="AL44" s="241"/>
      <c r="AM44" s="242"/>
      <c r="AN44" s="242"/>
      <c r="AO44" s="242"/>
      <c r="AP44" s="242"/>
      <c r="AQ44" s="242"/>
      <c r="AR44" s="242"/>
      <c r="AS44" s="242"/>
      <c r="AT44" s="243"/>
      <c r="AU44" s="241"/>
      <c r="AV44" s="242"/>
      <c r="AW44" s="242"/>
      <c r="AX44" s="242"/>
      <c r="AY44" s="242"/>
      <c r="AZ44" s="242"/>
      <c r="BA44" s="242"/>
      <c r="BB44" s="242"/>
      <c r="BC44" s="243"/>
      <c r="BD44" s="241">
        <f t="shared" si="12"/>
        <v>1</v>
      </c>
      <c r="BE44" s="242">
        <f t="shared" si="8"/>
        <v>1.2</v>
      </c>
      <c r="BF44" s="242">
        <f t="shared" si="8"/>
        <v>1.2</v>
      </c>
      <c r="BG44" s="242">
        <f t="shared" si="8"/>
        <v>1</v>
      </c>
      <c r="BH44" s="242">
        <f t="shared" si="8"/>
        <v>0.83333333333333337</v>
      </c>
      <c r="BI44" s="242">
        <f t="shared" si="8"/>
        <v>0.83333333333333337</v>
      </c>
      <c r="BJ44" s="242">
        <f t="shared" si="8"/>
        <v>1</v>
      </c>
      <c r="BK44" s="242">
        <f t="shared" si="8"/>
        <v>1.2</v>
      </c>
      <c r="BL44" s="243">
        <f t="shared" si="8"/>
        <v>1.2</v>
      </c>
      <c r="BM44" s="352"/>
      <c r="BN44" s="353"/>
      <c r="BO44" s="353"/>
      <c r="BP44" s="353"/>
      <c r="BQ44" s="353"/>
      <c r="BR44" s="353"/>
      <c r="BS44" s="353"/>
      <c r="BT44" s="353"/>
      <c r="BU44" s="354"/>
      <c r="BV44" s="436"/>
      <c r="BW44" s="437"/>
      <c r="BX44" s="437"/>
      <c r="BY44" s="437"/>
      <c r="BZ44" s="437"/>
      <c r="CA44" s="437"/>
      <c r="CB44" s="437"/>
      <c r="CC44" s="438"/>
      <c r="CD44" s="431">
        <f t="shared" si="13"/>
        <v>0.25</v>
      </c>
      <c r="CE44" s="431">
        <v>0.25</v>
      </c>
      <c r="CF44" s="431" t="str">
        <f t="shared" si="10"/>
        <v>???</v>
      </c>
      <c r="CG44" s="431">
        <v>0.5</v>
      </c>
      <c r="CH44" s="431" t="s">
        <v>86</v>
      </c>
      <c r="CI44" s="431">
        <v>0.75</v>
      </c>
      <c r="CJ44" s="431" t="str">
        <f t="shared" si="11"/>
        <v>???</v>
      </c>
    </row>
    <row r="45" spans="1:88">
      <c r="A45" s="257" t="s">
        <v>242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9"/>
      <c r="AK45" s="236"/>
      <c r="AL45" s="241"/>
      <c r="AM45" s="242"/>
      <c r="AN45" s="242"/>
      <c r="AO45" s="242"/>
      <c r="AP45" s="242"/>
      <c r="AQ45" s="242"/>
      <c r="AR45" s="242"/>
      <c r="AS45" s="242"/>
      <c r="AT45" s="243"/>
      <c r="AU45" s="241"/>
      <c r="AV45" s="242"/>
      <c r="AW45" s="242"/>
      <c r="AX45" s="242"/>
      <c r="AY45" s="242"/>
      <c r="AZ45" s="242"/>
      <c r="BA45" s="242"/>
      <c r="BB45" s="242"/>
      <c r="BC45" s="243"/>
      <c r="BD45" s="241">
        <f t="shared" si="12"/>
        <v>1</v>
      </c>
      <c r="BE45" s="242">
        <f t="shared" si="8"/>
        <v>1.2</v>
      </c>
      <c r="BF45" s="242">
        <f t="shared" si="8"/>
        <v>1.2</v>
      </c>
      <c r="BG45" s="242">
        <f t="shared" si="8"/>
        <v>1</v>
      </c>
      <c r="BH45" s="242">
        <f t="shared" si="8"/>
        <v>0.83333333333333337</v>
      </c>
      <c r="BI45" s="242">
        <f t="shared" si="8"/>
        <v>0.83333333333333337</v>
      </c>
      <c r="BJ45" s="242">
        <f t="shared" si="8"/>
        <v>1</v>
      </c>
      <c r="BK45" s="242">
        <f t="shared" si="8"/>
        <v>1.2</v>
      </c>
      <c r="BL45" s="243">
        <f t="shared" si="8"/>
        <v>1.2</v>
      </c>
      <c r="BM45" s="352"/>
      <c r="BN45" s="353"/>
      <c r="BO45" s="353"/>
      <c r="BP45" s="353"/>
      <c r="BQ45" s="353"/>
      <c r="BR45" s="353"/>
      <c r="BS45" s="353"/>
      <c r="BT45" s="353"/>
      <c r="BU45" s="354"/>
      <c r="BV45" s="436"/>
      <c r="BW45" s="437"/>
      <c r="BX45" s="437"/>
      <c r="BY45" s="437"/>
      <c r="BZ45" s="437"/>
      <c r="CA45" s="437"/>
      <c r="CB45" s="437"/>
      <c r="CC45" s="438"/>
      <c r="CD45" s="431">
        <f t="shared" si="13"/>
        <v>0.25</v>
      </c>
      <c r="CE45" s="431">
        <v>0.25</v>
      </c>
      <c r="CF45" s="431" t="str">
        <f t="shared" si="10"/>
        <v>???</v>
      </c>
      <c r="CG45" s="431">
        <v>0.5</v>
      </c>
      <c r="CH45" s="431" t="s">
        <v>86</v>
      </c>
      <c r="CI45" s="431">
        <v>0.75</v>
      </c>
      <c r="CJ45" s="431" t="str">
        <f t="shared" si="11"/>
        <v>???</v>
      </c>
    </row>
    <row r="46" spans="1:88">
      <c r="A46" s="257" t="s">
        <v>243</v>
      </c>
      <c r="B46" s="258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9"/>
      <c r="AK46" s="236"/>
      <c r="AL46" s="241"/>
      <c r="AM46" s="242"/>
      <c r="AN46" s="242"/>
      <c r="AO46" s="242"/>
      <c r="AP46" s="242"/>
      <c r="AQ46" s="242"/>
      <c r="AR46" s="242"/>
      <c r="AS46" s="242"/>
      <c r="AT46" s="243"/>
      <c r="AU46" s="241"/>
      <c r="AV46" s="242"/>
      <c r="AW46" s="242"/>
      <c r="AX46" s="242"/>
      <c r="AY46" s="242"/>
      <c r="AZ46" s="242"/>
      <c r="BA46" s="242"/>
      <c r="BB46" s="242"/>
      <c r="BC46" s="243"/>
      <c r="BD46" s="241">
        <f t="shared" si="12"/>
        <v>1</v>
      </c>
      <c r="BE46" s="242">
        <f t="shared" si="8"/>
        <v>1.2</v>
      </c>
      <c r="BF46" s="242">
        <f t="shared" si="8"/>
        <v>1.2</v>
      </c>
      <c r="BG46" s="242">
        <f t="shared" si="8"/>
        <v>1</v>
      </c>
      <c r="BH46" s="242">
        <f t="shared" si="8"/>
        <v>0.83333333333333337</v>
      </c>
      <c r="BI46" s="242">
        <f t="shared" si="8"/>
        <v>0.83333333333333337</v>
      </c>
      <c r="BJ46" s="242">
        <f t="shared" si="8"/>
        <v>1</v>
      </c>
      <c r="BK46" s="242">
        <f t="shared" si="8"/>
        <v>1.2</v>
      </c>
      <c r="BL46" s="243">
        <f t="shared" si="8"/>
        <v>1.2</v>
      </c>
      <c r="BM46" s="352"/>
      <c r="BN46" s="353"/>
      <c r="BO46" s="353"/>
      <c r="BP46" s="353"/>
      <c r="BQ46" s="353"/>
      <c r="BR46" s="353"/>
      <c r="BS46" s="353"/>
      <c r="BT46" s="353"/>
      <c r="BU46" s="354"/>
      <c r="BV46" s="436"/>
      <c r="BW46" s="437"/>
      <c r="BX46" s="437"/>
      <c r="BY46" s="437"/>
      <c r="BZ46" s="437"/>
      <c r="CA46" s="437"/>
      <c r="CB46" s="437"/>
      <c r="CC46" s="438"/>
      <c r="CD46" s="431">
        <f t="shared" si="13"/>
        <v>0.25</v>
      </c>
      <c r="CE46" s="431">
        <v>0.25</v>
      </c>
      <c r="CF46" s="431" t="str">
        <f t="shared" si="10"/>
        <v>???</v>
      </c>
      <c r="CG46" s="431">
        <v>0.5</v>
      </c>
      <c r="CH46" s="431" t="s">
        <v>86</v>
      </c>
      <c r="CI46" s="431">
        <v>0.75</v>
      </c>
      <c r="CJ46" s="431" t="str">
        <f t="shared" si="11"/>
        <v>???</v>
      </c>
    </row>
    <row r="47" spans="1:88">
      <c r="A47" s="257" t="s">
        <v>226</v>
      </c>
      <c r="B47" s="258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9"/>
      <c r="AK47" s="236"/>
      <c r="AL47" s="241"/>
      <c r="AM47" s="242"/>
      <c r="AN47" s="242"/>
      <c r="AO47" s="242"/>
      <c r="AP47" s="242"/>
      <c r="AQ47" s="242"/>
      <c r="AR47" s="242"/>
      <c r="AS47" s="242"/>
      <c r="AT47" s="243"/>
      <c r="AU47" s="241"/>
      <c r="AV47" s="242"/>
      <c r="AW47" s="242"/>
      <c r="AX47" s="242"/>
      <c r="AY47" s="242"/>
      <c r="AZ47" s="242"/>
      <c r="BA47" s="242"/>
      <c r="BB47" s="242"/>
      <c r="BC47" s="243"/>
      <c r="BD47" s="241">
        <f t="shared" si="12"/>
        <v>1</v>
      </c>
      <c r="BE47" s="242">
        <f t="shared" si="8"/>
        <v>1.2</v>
      </c>
      <c r="BF47" s="242">
        <f t="shared" si="8"/>
        <v>1.2</v>
      </c>
      <c r="BG47" s="242">
        <f t="shared" si="8"/>
        <v>1</v>
      </c>
      <c r="BH47" s="242">
        <f t="shared" si="8"/>
        <v>0.83333333333333337</v>
      </c>
      <c r="BI47" s="242">
        <f t="shared" si="8"/>
        <v>0.83333333333333337</v>
      </c>
      <c r="BJ47" s="242">
        <f t="shared" si="8"/>
        <v>1</v>
      </c>
      <c r="BK47" s="242">
        <f t="shared" si="8"/>
        <v>1.2</v>
      </c>
      <c r="BL47" s="243">
        <f t="shared" si="8"/>
        <v>1.2</v>
      </c>
      <c r="BM47" s="352"/>
      <c r="BN47" s="353"/>
      <c r="BO47" s="353"/>
      <c r="BP47" s="353"/>
      <c r="BQ47" s="353"/>
      <c r="BR47" s="353"/>
      <c r="BS47" s="353"/>
      <c r="BT47" s="353"/>
      <c r="BU47" s="354"/>
      <c r="BV47" s="436"/>
      <c r="BW47" s="437"/>
      <c r="BX47" s="437"/>
      <c r="BY47" s="437"/>
      <c r="BZ47" s="437"/>
      <c r="CA47" s="437"/>
      <c r="CB47" s="437"/>
      <c r="CC47" s="438"/>
      <c r="CD47" s="431">
        <f t="shared" si="13"/>
        <v>0.25</v>
      </c>
      <c r="CE47" s="431">
        <v>0.25</v>
      </c>
      <c r="CF47" s="431" t="str">
        <f t="shared" si="10"/>
        <v>???</v>
      </c>
      <c r="CG47" s="431">
        <v>0.5</v>
      </c>
      <c r="CH47" s="431" t="s">
        <v>86</v>
      </c>
      <c r="CI47" s="431">
        <v>0.75</v>
      </c>
      <c r="CJ47" s="431" t="str">
        <f t="shared" si="11"/>
        <v>???</v>
      </c>
    </row>
    <row r="48" spans="1:88">
      <c r="A48" s="260" t="s">
        <v>227</v>
      </c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2"/>
      <c r="AK48" s="237"/>
      <c r="AL48" s="244"/>
      <c r="AM48" s="245"/>
      <c r="AN48" s="245"/>
      <c r="AO48" s="245"/>
      <c r="AP48" s="245"/>
      <c r="AQ48" s="245"/>
      <c r="AR48" s="245"/>
      <c r="AS48" s="245"/>
      <c r="AT48" s="246"/>
      <c r="AU48" s="244"/>
      <c r="AV48" s="245"/>
      <c r="AW48" s="245"/>
      <c r="AX48" s="245"/>
      <c r="AY48" s="245"/>
      <c r="AZ48" s="245"/>
      <c r="BA48" s="245"/>
      <c r="BB48" s="245"/>
      <c r="BC48" s="246"/>
      <c r="BD48" s="244">
        <f t="shared" si="12"/>
        <v>1</v>
      </c>
      <c r="BE48" s="245">
        <f t="shared" si="8"/>
        <v>1.2</v>
      </c>
      <c r="BF48" s="245">
        <f t="shared" si="8"/>
        <v>1.2</v>
      </c>
      <c r="BG48" s="245">
        <f t="shared" si="8"/>
        <v>1</v>
      </c>
      <c r="BH48" s="245">
        <f t="shared" si="8"/>
        <v>0.83333333333333337</v>
      </c>
      <c r="BI48" s="245">
        <f t="shared" si="8"/>
        <v>0.83333333333333337</v>
      </c>
      <c r="BJ48" s="245">
        <f t="shared" si="8"/>
        <v>1</v>
      </c>
      <c r="BK48" s="245">
        <f t="shared" si="8"/>
        <v>1.2</v>
      </c>
      <c r="BL48" s="246">
        <f t="shared" si="8"/>
        <v>1.2</v>
      </c>
      <c r="BM48" s="355"/>
      <c r="BN48" s="356"/>
      <c r="BO48" s="356"/>
      <c r="BP48" s="356"/>
      <c r="BQ48" s="356"/>
      <c r="BR48" s="356"/>
      <c r="BS48" s="356"/>
      <c r="BT48" s="356"/>
      <c r="BU48" s="357"/>
      <c r="BV48" s="439"/>
      <c r="BW48" s="440"/>
      <c r="BX48" s="440"/>
      <c r="BY48" s="440"/>
      <c r="BZ48" s="440"/>
      <c r="CA48" s="440"/>
      <c r="CB48" s="440"/>
      <c r="CC48" s="441"/>
      <c r="CD48" s="432">
        <f t="shared" si="13"/>
        <v>0.25</v>
      </c>
      <c r="CE48" s="432">
        <v>0.25</v>
      </c>
      <c r="CF48" s="432" t="str">
        <f t="shared" si="10"/>
        <v>???</v>
      </c>
      <c r="CG48" s="432">
        <v>0.5</v>
      </c>
      <c r="CH48" s="432" t="s">
        <v>86</v>
      </c>
      <c r="CI48" s="432">
        <v>0.75</v>
      </c>
      <c r="CJ48" s="432" t="str">
        <f t="shared" si="11"/>
        <v>???</v>
      </c>
    </row>
    <row r="49" spans="1:88">
      <c r="A49" s="232" t="s">
        <v>244</v>
      </c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4"/>
      <c r="AK49" s="235" t="s">
        <v>65</v>
      </c>
      <c r="AL49" s="238">
        <v>0</v>
      </c>
      <c r="AM49" s="239"/>
      <c r="AN49" s="239"/>
      <c r="AO49" s="239"/>
      <c r="AP49" s="239"/>
      <c r="AQ49" s="239"/>
      <c r="AR49" s="239"/>
      <c r="AS49" s="239"/>
      <c r="AT49" s="240"/>
      <c r="AU49" s="238">
        <v>0</v>
      </c>
      <c r="AV49" s="239"/>
      <c r="AW49" s="239"/>
      <c r="AX49" s="239"/>
      <c r="AY49" s="239"/>
      <c r="AZ49" s="239"/>
      <c r="BA49" s="239"/>
      <c r="BB49" s="239"/>
      <c r="BC49" s="240"/>
      <c r="BD49" s="268">
        <f>IF(AU49="-","-",IF(AL49=AU49,1,IF(AL49=0,120%,AU49/AL49)))</f>
        <v>1</v>
      </c>
      <c r="BE49" s="269">
        <f t="shared" si="8"/>
        <v>1.2</v>
      </c>
      <c r="BF49" s="269">
        <f t="shared" si="8"/>
        <v>1.2</v>
      </c>
      <c r="BG49" s="269">
        <f t="shared" si="8"/>
        <v>1</v>
      </c>
      <c r="BH49" s="269">
        <f t="shared" si="8"/>
        <v>0.83333333333333337</v>
      </c>
      <c r="BI49" s="269">
        <f t="shared" si="8"/>
        <v>0.83333333333333337</v>
      </c>
      <c r="BJ49" s="269">
        <f t="shared" si="8"/>
        <v>1</v>
      </c>
      <c r="BK49" s="269">
        <f t="shared" si="8"/>
        <v>1.2</v>
      </c>
      <c r="BL49" s="270">
        <f t="shared" si="8"/>
        <v>1.2</v>
      </c>
      <c r="BM49" s="349" t="s">
        <v>85</v>
      </c>
      <c r="BN49" s="350"/>
      <c r="BO49" s="350"/>
      <c r="BP49" s="350"/>
      <c r="BQ49" s="350"/>
      <c r="BR49" s="350"/>
      <c r="BS49" s="350"/>
      <c r="BT49" s="350"/>
      <c r="BU49" s="351"/>
      <c r="BV49" s="433">
        <f>CD49</f>
        <v>2</v>
      </c>
      <c r="BW49" s="434"/>
      <c r="BX49" s="434"/>
      <c r="BY49" s="434"/>
      <c r="BZ49" s="434"/>
      <c r="CA49" s="434"/>
      <c r="CB49" s="434"/>
      <c r="CC49" s="435"/>
      <c r="CD49" s="383">
        <f>IF(BD49="-","-",IF(BM49="прямая",IF(BD49&gt;120%,CE49,IF(BD49&lt;80%,CI49,CG49)),IF(BD49&lt;80%,CE49,IF(BD49&gt;120%,CI49,CG49))))</f>
        <v>2</v>
      </c>
      <c r="CE49" s="383">
        <v>1</v>
      </c>
      <c r="CF49" s="383" t="str">
        <f>IF(BM49="прямая","гр.5&gt;120%",IF(BM49="обратная","гр.5&lt;80%","???"))</f>
        <v>гр.5&gt;120%</v>
      </c>
      <c r="CG49" s="383">
        <v>2</v>
      </c>
      <c r="CH49" s="383" t="s">
        <v>86</v>
      </c>
      <c r="CI49" s="383">
        <v>3</v>
      </c>
      <c r="CJ49" s="383" t="str">
        <f>IF(BM49="прямая","гр.5&lt;80%",IF(BM49="обратная","гр.5&gt;120%","???"))</f>
        <v>гр.5&lt;80%</v>
      </c>
    </row>
    <row r="50" spans="1:88">
      <c r="A50" s="257" t="s">
        <v>245</v>
      </c>
      <c r="B50" s="258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9"/>
      <c r="AK50" s="236"/>
      <c r="AL50" s="241"/>
      <c r="AM50" s="242"/>
      <c r="AN50" s="242"/>
      <c r="AO50" s="242"/>
      <c r="AP50" s="242"/>
      <c r="AQ50" s="242"/>
      <c r="AR50" s="242"/>
      <c r="AS50" s="242"/>
      <c r="AT50" s="243"/>
      <c r="AU50" s="241"/>
      <c r="AV50" s="242"/>
      <c r="AW50" s="242"/>
      <c r="AX50" s="242"/>
      <c r="AY50" s="242"/>
      <c r="AZ50" s="242"/>
      <c r="BA50" s="242"/>
      <c r="BB50" s="242"/>
      <c r="BC50" s="243"/>
      <c r="BD50" s="271">
        <f>IF(BC50="-","-",IF(BB50=BC50,1,IF(BB50=0,120%,BC50/BB50)))</f>
        <v>1</v>
      </c>
      <c r="BE50" s="272">
        <f t="shared" si="8"/>
        <v>1.2</v>
      </c>
      <c r="BF50" s="272">
        <f t="shared" si="8"/>
        <v>1.2</v>
      </c>
      <c r="BG50" s="272">
        <f t="shared" si="8"/>
        <v>1</v>
      </c>
      <c r="BH50" s="272">
        <f t="shared" si="8"/>
        <v>0.83333333333333337</v>
      </c>
      <c r="BI50" s="272">
        <f t="shared" si="8"/>
        <v>0.83333333333333337</v>
      </c>
      <c r="BJ50" s="272">
        <f t="shared" si="8"/>
        <v>1</v>
      </c>
      <c r="BK50" s="272">
        <f t="shared" si="8"/>
        <v>1.2</v>
      </c>
      <c r="BL50" s="273">
        <f t="shared" si="8"/>
        <v>1.2</v>
      </c>
      <c r="BM50" s="352"/>
      <c r="BN50" s="353"/>
      <c r="BO50" s="353"/>
      <c r="BP50" s="353"/>
      <c r="BQ50" s="353"/>
      <c r="BR50" s="353"/>
      <c r="BS50" s="353"/>
      <c r="BT50" s="353"/>
      <c r="BU50" s="354"/>
      <c r="BV50" s="436"/>
      <c r="BW50" s="437"/>
      <c r="BX50" s="437"/>
      <c r="BY50" s="437"/>
      <c r="BZ50" s="437"/>
      <c r="CA50" s="437"/>
      <c r="CB50" s="437"/>
      <c r="CC50" s="438"/>
      <c r="CD50" s="431">
        <f t="shared" ref="CD50:CD53" si="14">IF(CA50="-","-",IF(CB50="прямая",IF(CA50&gt;120%,CE50,IF(CA50&lt;80%,CI50,CG50)),IF(CA50&lt;80%,CE50,IF(CA50&gt;120%,CI50,CG50))))</f>
        <v>0.25</v>
      </c>
      <c r="CE50" s="431">
        <v>0.25</v>
      </c>
      <c r="CF50" s="431" t="str">
        <f t="shared" ref="CF50:CF53" si="15">IF($G50="прямая","гр.5&gt;120%",IF($G50="обратная","гр.5&lt;80%","???"))</f>
        <v>???</v>
      </c>
      <c r="CG50" s="431">
        <v>0.5</v>
      </c>
      <c r="CH50" s="431" t="s">
        <v>86</v>
      </c>
      <c r="CI50" s="431">
        <v>0.75</v>
      </c>
      <c r="CJ50" s="431" t="str">
        <f t="shared" ref="CJ50:CJ53" si="16">IF($G50="прямая","гр.5&lt;80%",IF($G50="обратная","гр.5&gt;120%","???"))</f>
        <v>???</v>
      </c>
    </row>
    <row r="51" spans="1:88">
      <c r="A51" s="257" t="s">
        <v>246</v>
      </c>
      <c r="B51" s="258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9"/>
      <c r="AK51" s="236"/>
      <c r="AL51" s="241"/>
      <c r="AM51" s="242"/>
      <c r="AN51" s="242"/>
      <c r="AO51" s="242"/>
      <c r="AP51" s="242"/>
      <c r="AQ51" s="242"/>
      <c r="AR51" s="242"/>
      <c r="AS51" s="242"/>
      <c r="AT51" s="243"/>
      <c r="AU51" s="241"/>
      <c r="AV51" s="242"/>
      <c r="AW51" s="242"/>
      <c r="AX51" s="242"/>
      <c r="AY51" s="242"/>
      <c r="AZ51" s="242"/>
      <c r="BA51" s="242"/>
      <c r="BB51" s="242"/>
      <c r="BC51" s="243"/>
      <c r="BD51" s="271">
        <f>IF(BC51="-","-",IF(BB51=BC51,1,IF(BB51=0,120%,BC51/BB51)))</f>
        <v>1</v>
      </c>
      <c r="BE51" s="272">
        <f t="shared" si="8"/>
        <v>1.2</v>
      </c>
      <c r="BF51" s="272">
        <f t="shared" si="8"/>
        <v>1.2</v>
      </c>
      <c r="BG51" s="272">
        <f t="shared" si="8"/>
        <v>1</v>
      </c>
      <c r="BH51" s="272">
        <f t="shared" si="8"/>
        <v>0.83333333333333337</v>
      </c>
      <c r="BI51" s="272">
        <f t="shared" si="8"/>
        <v>0.83333333333333337</v>
      </c>
      <c r="BJ51" s="272">
        <f t="shared" si="8"/>
        <v>1</v>
      </c>
      <c r="BK51" s="272">
        <f t="shared" si="8"/>
        <v>1.2</v>
      </c>
      <c r="BL51" s="273">
        <f t="shared" si="8"/>
        <v>1.2</v>
      </c>
      <c r="BM51" s="352"/>
      <c r="BN51" s="353"/>
      <c r="BO51" s="353"/>
      <c r="BP51" s="353"/>
      <c r="BQ51" s="353"/>
      <c r="BR51" s="353"/>
      <c r="BS51" s="353"/>
      <c r="BT51" s="353"/>
      <c r="BU51" s="354"/>
      <c r="BV51" s="436"/>
      <c r="BW51" s="437"/>
      <c r="BX51" s="437"/>
      <c r="BY51" s="437"/>
      <c r="BZ51" s="437"/>
      <c r="CA51" s="437"/>
      <c r="CB51" s="437"/>
      <c r="CC51" s="438"/>
      <c r="CD51" s="431">
        <f t="shared" si="14"/>
        <v>0.25</v>
      </c>
      <c r="CE51" s="431">
        <v>0.25</v>
      </c>
      <c r="CF51" s="431" t="str">
        <f t="shared" si="15"/>
        <v>???</v>
      </c>
      <c r="CG51" s="431">
        <v>0.5</v>
      </c>
      <c r="CH51" s="431" t="s">
        <v>86</v>
      </c>
      <c r="CI51" s="431">
        <v>0.75</v>
      </c>
      <c r="CJ51" s="431" t="str">
        <f t="shared" si="16"/>
        <v>???</v>
      </c>
    </row>
    <row r="52" spans="1:88">
      <c r="A52" s="257" t="s">
        <v>247</v>
      </c>
      <c r="B52" s="258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9"/>
      <c r="AK52" s="236"/>
      <c r="AL52" s="241"/>
      <c r="AM52" s="242"/>
      <c r="AN52" s="242"/>
      <c r="AO52" s="242"/>
      <c r="AP52" s="242"/>
      <c r="AQ52" s="242"/>
      <c r="AR52" s="242"/>
      <c r="AS52" s="242"/>
      <c r="AT52" s="243"/>
      <c r="AU52" s="241"/>
      <c r="AV52" s="242"/>
      <c r="AW52" s="242"/>
      <c r="AX52" s="242"/>
      <c r="AY52" s="242"/>
      <c r="AZ52" s="242"/>
      <c r="BA52" s="242"/>
      <c r="BB52" s="242"/>
      <c r="BC52" s="243"/>
      <c r="BD52" s="271">
        <f>IF(BC52="-","-",IF(BB52=BC52,1,IF(BB52=0,120%,BC52/BB52)))</f>
        <v>1</v>
      </c>
      <c r="BE52" s="272">
        <f t="shared" ref="BE52:BL57" si="17">IF(BD52="-","-",IF(BC52=BD52,1,IF(BC52=0,120%,BD52/BC52)))</f>
        <v>1.2</v>
      </c>
      <c r="BF52" s="272">
        <f t="shared" si="17"/>
        <v>1.2</v>
      </c>
      <c r="BG52" s="272">
        <f t="shared" si="17"/>
        <v>1</v>
      </c>
      <c r="BH52" s="272">
        <f t="shared" si="17"/>
        <v>0.83333333333333337</v>
      </c>
      <c r="BI52" s="272">
        <f t="shared" si="17"/>
        <v>0.83333333333333337</v>
      </c>
      <c r="BJ52" s="272">
        <f t="shared" si="17"/>
        <v>1</v>
      </c>
      <c r="BK52" s="272">
        <f t="shared" si="17"/>
        <v>1.2</v>
      </c>
      <c r="BL52" s="273">
        <f t="shared" si="17"/>
        <v>1.2</v>
      </c>
      <c r="BM52" s="352"/>
      <c r="BN52" s="353"/>
      <c r="BO52" s="353"/>
      <c r="BP52" s="353"/>
      <c r="BQ52" s="353"/>
      <c r="BR52" s="353"/>
      <c r="BS52" s="353"/>
      <c r="BT52" s="353"/>
      <c r="BU52" s="354"/>
      <c r="BV52" s="436"/>
      <c r="BW52" s="437"/>
      <c r="BX52" s="437"/>
      <c r="BY52" s="437"/>
      <c r="BZ52" s="437"/>
      <c r="CA52" s="437"/>
      <c r="CB52" s="437"/>
      <c r="CC52" s="438"/>
      <c r="CD52" s="431">
        <f t="shared" si="14"/>
        <v>0.25</v>
      </c>
      <c r="CE52" s="431">
        <v>0.25</v>
      </c>
      <c r="CF52" s="431" t="str">
        <f t="shared" si="15"/>
        <v>???</v>
      </c>
      <c r="CG52" s="431">
        <v>0.5</v>
      </c>
      <c r="CH52" s="431" t="s">
        <v>86</v>
      </c>
      <c r="CI52" s="431">
        <v>0.75</v>
      </c>
      <c r="CJ52" s="431" t="str">
        <f t="shared" si="16"/>
        <v>???</v>
      </c>
    </row>
    <row r="53" spans="1:88">
      <c r="A53" s="260" t="s">
        <v>227</v>
      </c>
      <c r="B53" s="261"/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262"/>
      <c r="AK53" s="237"/>
      <c r="AL53" s="244"/>
      <c r="AM53" s="245"/>
      <c r="AN53" s="245"/>
      <c r="AO53" s="245"/>
      <c r="AP53" s="245"/>
      <c r="AQ53" s="245"/>
      <c r="AR53" s="245"/>
      <c r="AS53" s="245"/>
      <c r="AT53" s="246"/>
      <c r="AU53" s="244"/>
      <c r="AV53" s="245"/>
      <c r="AW53" s="245"/>
      <c r="AX53" s="245"/>
      <c r="AY53" s="245"/>
      <c r="AZ53" s="245"/>
      <c r="BA53" s="245"/>
      <c r="BB53" s="245"/>
      <c r="BC53" s="246"/>
      <c r="BD53" s="274">
        <f>IF(BC53="-","-",IF(BB53=BC53,1,IF(BB53=0,120%,BC53/BB53)))</f>
        <v>1</v>
      </c>
      <c r="BE53" s="275">
        <f t="shared" si="17"/>
        <v>1.2</v>
      </c>
      <c r="BF53" s="275">
        <f t="shared" si="17"/>
        <v>1.2</v>
      </c>
      <c r="BG53" s="275">
        <f t="shared" si="17"/>
        <v>1</v>
      </c>
      <c r="BH53" s="275">
        <f t="shared" si="17"/>
        <v>0.83333333333333337</v>
      </c>
      <c r="BI53" s="275">
        <f t="shared" si="17"/>
        <v>0.83333333333333337</v>
      </c>
      <c r="BJ53" s="275">
        <f t="shared" si="17"/>
        <v>1</v>
      </c>
      <c r="BK53" s="275">
        <f t="shared" si="17"/>
        <v>1.2</v>
      </c>
      <c r="BL53" s="276">
        <f t="shared" si="17"/>
        <v>1.2</v>
      </c>
      <c r="BM53" s="355"/>
      <c r="BN53" s="356"/>
      <c r="BO53" s="356"/>
      <c r="BP53" s="356"/>
      <c r="BQ53" s="356"/>
      <c r="BR53" s="356"/>
      <c r="BS53" s="356"/>
      <c r="BT53" s="356"/>
      <c r="BU53" s="357"/>
      <c r="BV53" s="439"/>
      <c r="BW53" s="440"/>
      <c r="BX53" s="440"/>
      <c r="BY53" s="440"/>
      <c r="BZ53" s="440"/>
      <c r="CA53" s="440"/>
      <c r="CB53" s="440"/>
      <c r="CC53" s="441"/>
      <c r="CD53" s="432">
        <f t="shared" si="14"/>
        <v>0.25</v>
      </c>
      <c r="CE53" s="432">
        <v>0.25</v>
      </c>
      <c r="CF53" s="432" t="str">
        <f t="shared" si="15"/>
        <v>???</v>
      </c>
      <c r="CG53" s="432">
        <v>0.5</v>
      </c>
      <c r="CH53" s="432" t="s">
        <v>86</v>
      </c>
      <c r="CI53" s="432">
        <v>0.75</v>
      </c>
      <c r="CJ53" s="432" t="str">
        <f t="shared" si="16"/>
        <v>???</v>
      </c>
    </row>
    <row r="54" spans="1:88">
      <c r="A54" s="232" t="s">
        <v>248</v>
      </c>
      <c r="B54" s="233"/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4"/>
      <c r="AK54" s="235" t="s">
        <v>91</v>
      </c>
      <c r="AL54" s="267">
        <v>0</v>
      </c>
      <c r="AM54" s="248"/>
      <c r="AN54" s="248"/>
      <c r="AO54" s="248"/>
      <c r="AP54" s="248"/>
      <c r="AQ54" s="248"/>
      <c r="AR54" s="248"/>
      <c r="AS54" s="248"/>
      <c r="AT54" s="249"/>
      <c r="AU54" s="267">
        <v>0</v>
      </c>
      <c r="AV54" s="248"/>
      <c r="AW54" s="248"/>
      <c r="AX54" s="248"/>
      <c r="AY54" s="248"/>
      <c r="AZ54" s="248"/>
      <c r="BA54" s="248"/>
      <c r="BB54" s="248"/>
      <c r="BC54" s="249"/>
      <c r="BD54" s="238">
        <f>IF(AU54="-","-",IF(AL54=AU54,1,IF(AL54=0,120%,AU54/AL54)))</f>
        <v>1</v>
      </c>
      <c r="BE54" s="239">
        <f t="shared" si="17"/>
        <v>1.2</v>
      </c>
      <c r="BF54" s="239">
        <f t="shared" si="17"/>
        <v>1.2</v>
      </c>
      <c r="BG54" s="239">
        <f t="shared" si="17"/>
        <v>1</v>
      </c>
      <c r="BH54" s="239">
        <f t="shared" si="17"/>
        <v>0.83333333333333337</v>
      </c>
      <c r="BI54" s="239">
        <f t="shared" si="17"/>
        <v>0.83333333333333337</v>
      </c>
      <c r="BJ54" s="239">
        <f t="shared" si="17"/>
        <v>1</v>
      </c>
      <c r="BK54" s="239">
        <f t="shared" si="17"/>
        <v>1.2</v>
      </c>
      <c r="BL54" s="240">
        <f t="shared" si="17"/>
        <v>1.2</v>
      </c>
      <c r="BM54" s="349" t="s">
        <v>85</v>
      </c>
      <c r="BN54" s="350"/>
      <c r="BO54" s="350"/>
      <c r="BP54" s="350"/>
      <c r="BQ54" s="350"/>
      <c r="BR54" s="350"/>
      <c r="BS54" s="350"/>
      <c r="BT54" s="350"/>
      <c r="BU54" s="351"/>
      <c r="BV54" s="444">
        <v>2</v>
      </c>
      <c r="BW54" s="444"/>
      <c r="BX54" s="444"/>
      <c r="BY54" s="444"/>
      <c r="BZ54" s="444"/>
      <c r="CA54" s="444"/>
      <c r="CB54" s="444"/>
      <c r="CC54" s="444"/>
      <c r="CD54" s="444">
        <v>2</v>
      </c>
      <c r="CE54" s="382">
        <v>1</v>
      </c>
      <c r="CF54" s="382" t="str">
        <f>IF(BM54="прямая","гр.5&gt;120%",IF(BM54="обратная","гр.5&lt;80%","???"))</f>
        <v>гр.5&gt;120%</v>
      </c>
      <c r="CG54" s="382">
        <v>2</v>
      </c>
      <c r="CH54" s="382" t="s">
        <v>86</v>
      </c>
      <c r="CI54" s="382">
        <v>3</v>
      </c>
      <c r="CJ54" s="382" t="str">
        <f>IF(BM54="прямая","гр.5&lt;80%",IF(BM54="обратная","гр.5&gt;120%","???"))</f>
        <v>гр.5&lt;80%</v>
      </c>
    </row>
    <row r="55" spans="1:88">
      <c r="A55" s="257" t="s">
        <v>249</v>
      </c>
      <c r="B55" s="258"/>
      <c r="C55" s="258"/>
      <c r="D55" s="258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9"/>
      <c r="AK55" s="236"/>
      <c r="AL55" s="250"/>
      <c r="AM55" s="251"/>
      <c r="AN55" s="251"/>
      <c r="AO55" s="251"/>
      <c r="AP55" s="251"/>
      <c r="AQ55" s="251"/>
      <c r="AR55" s="251"/>
      <c r="AS55" s="251"/>
      <c r="AT55" s="252"/>
      <c r="AU55" s="250"/>
      <c r="AV55" s="251"/>
      <c r="AW55" s="251"/>
      <c r="AX55" s="251"/>
      <c r="AY55" s="251"/>
      <c r="AZ55" s="251"/>
      <c r="BA55" s="251"/>
      <c r="BB55" s="251"/>
      <c r="BC55" s="252"/>
      <c r="BD55" s="241">
        <f>IF(BC55="-","-",IF(BB55=BC55,1,IF(BB55=0,120%,BC55/BB55)))</f>
        <v>1</v>
      </c>
      <c r="BE55" s="242">
        <f t="shared" si="17"/>
        <v>1.2</v>
      </c>
      <c r="BF55" s="242">
        <f t="shared" si="17"/>
        <v>1.2</v>
      </c>
      <c r="BG55" s="242">
        <f t="shared" si="17"/>
        <v>1</v>
      </c>
      <c r="BH55" s="242">
        <f t="shared" si="17"/>
        <v>0.83333333333333337</v>
      </c>
      <c r="BI55" s="242">
        <f t="shared" si="17"/>
        <v>0.83333333333333337</v>
      </c>
      <c r="BJ55" s="242">
        <f t="shared" si="17"/>
        <v>1</v>
      </c>
      <c r="BK55" s="242">
        <f t="shared" si="17"/>
        <v>1.2</v>
      </c>
      <c r="BL55" s="243">
        <f t="shared" si="17"/>
        <v>1.2</v>
      </c>
      <c r="BM55" s="352"/>
      <c r="BN55" s="353"/>
      <c r="BO55" s="353"/>
      <c r="BP55" s="353"/>
      <c r="BQ55" s="353"/>
      <c r="BR55" s="353"/>
      <c r="BS55" s="353"/>
      <c r="BT55" s="353"/>
      <c r="BU55" s="354"/>
      <c r="BV55" s="444"/>
      <c r="BW55" s="444"/>
      <c r="BX55" s="444"/>
      <c r="BY55" s="444"/>
      <c r="BZ55" s="444"/>
      <c r="CA55" s="444"/>
      <c r="CB55" s="444"/>
      <c r="CC55" s="444"/>
      <c r="CD55" s="444"/>
      <c r="CE55" s="382">
        <v>1</v>
      </c>
      <c r="CF55" s="382" t="str">
        <f>IF($G55="прямая","гр.5&gt;120%",IF($G55="обратная","гр.5&lt;80%","???"))</f>
        <v>???</v>
      </c>
      <c r="CG55" s="382">
        <v>2</v>
      </c>
      <c r="CH55" s="382" t="s">
        <v>86</v>
      </c>
      <c r="CI55" s="382">
        <v>3</v>
      </c>
      <c r="CJ55" s="382" t="str">
        <f>IF($G55="прямая","гр.5&lt;80%",IF($G55="обратная","гр.5&gt;120%","???"))</f>
        <v>???</v>
      </c>
    </row>
    <row r="56" spans="1:88">
      <c r="A56" s="257" t="s">
        <v>250</v>
      </c>
      <c r="B56" s="258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9"/>
      <c r="AK56" s="236"/>
      <c r="AL56" s="250"/>
      <c r="AM56" s="251"/>
      <c r="AN56" s="251"/>
      <c r="AO56" s="251"/>
      <c r="AP56" s="251"/>
      <c r="AQ56" s="251"/>
      <c r="AR56" s="251"/>
      <c r="AS56" s="251"/>
      <c r="AT56" s="252"/>
      <c r="AU56" s="250"/>
      <c r="AV56" s="251"/>
      <c r="AW56" s="251"/>
      <c r="AX56" s="251"/>
      <c r="AY56" s="251"/>
      <c r="AZ56" s="251"/>
      <c r="BA56" s="251"/>
      <c r="BB56" s="251"/>
      <c r="BC56" s="252"/>
      <c r="BD56" s="241">
        <f>IF(BC56="-","-",IF(BB56=BC56,1,IF(BB56=0,120%,BC56/BB56)))</f>
        <v>1</v>
      </c>
      <c r="BE56" s="242">
        <f t="shared" si="17"/>
        <v>1.2</v>
      </c>
      <c r="BF56" s="242">
        <f t="shared" si="17"/>
        <v>1.2</v>
      </c>
      <c r="BG56" s="242">
        <f t="shared" si="17"/>
        <v>1</v>
      </c>
      <c r="BH56" s="242">
        <f t="shared" si="17"/>
        <v>0.83333333333333337</v>
      </c>
      <c r="BI56" s="242">
        <f t="shared" si="17"/>
        <v>0.83333333333333337</v>
      </c>
      <c r="BJ56" s="242">
        <f t="shared" si="17"/>
        <v>1</v>
      </c>
      <c r="BK56" s="242">
        <f t="shared" si="17"/>
        <v>1.2</v>
      </c>
      <c r="BL56" s="243">
        <f t="shared" si="17"/>
        <v>1.2</v>
      </c>
      <c r="BM56" s="352"/>
      <c r="BN56" s="353"/>
      <c r="BO56" s="353"/>
      <c r="BP56" s="353"/>
      <c r="BQ56" s="353"/>
      <c r="BR56" s="353"/>
      <c r="BS56" s="353"/>
      <c r="BT56" s="353"/>
      <c r="BU56" s="354"/>
      <c r="BV56" s="444"/>
      <c r="BW56" s="444"/>
      <c r="BX56" s="444"/>
      <c r="BY56" s="444"/>
      <c r="BZ56" s="444"/>
      <c r="CA56" s="444"/>
      <c r="CB56" s="444"/>
      <c r="CC56" s="444"/>
      <c r="CD56" s="444"/>
      <c r="CE56" s="382">
        <v>1</v>
      </c>
      <c r="CF56" s="382" t="str">
        <f>IF($G56="прямая","гр.5&gt;120%",IF($G56="обратная","гр.5&lt;80%","???"))</f>
        <v>???</v>
      </c>
      <c r="CG56" s="382">
        <v>2</v>
      </c>
      <c r="CH56" s="382" t="s">
        <v>86</v>
      </c>
      <c r="CI56" s="382">
        <v>3</v>
      </c>
      <c r="CJ56" s="382" t="str">
        <f>IF($G56="прямая","гр.5&lt;80%",IF($G56="обратная","гр.5&gt;120%","???"))</f>
        <v>???</v>
      </c>
    </row>
    <row r="57" spans="1:88">
      <c r="A57" s="260" t="s">
        <v>251</v>
      </c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2"/>
      <c r="AK57" s="237"/>
      <c r="AL57" s="253"/>
      <c r="AM57" s="254"/>
      <c r="AN57" s="254"/>
      <c r="AO57" s="254"/>
      <c r="AP57" s="254"/>
      <c r="AQ57" s="254"/>
      <c r="AR57" s="254"/>
      <c r="AS57" s="254"/>
      <c r="AT57" s="255"/>
      <c r="AU57" s="253"/>
      <c r="AV57" s="254"/>
      <c r="AW57" s="254"/>
      <c r="AX57" s="254"/>
      <c r="AY57" s="254"/>
      <c r="AZ57" s="254"/>
      <c r="BA57" s="254"/>
      <c r="BB57" s="254"/>
      <c r="BC57" s="255"/>
      <c r="BD57" s="244">
        <f>IF(BC57="-","-",IF(BB57=BC57,1,IF(BB57=0,120%,BC57/BB57)))</f>
        <v>1</v>
      </c>
      <c r="BE57" s="245">
        <f t="shared" si="17"/>
        <v>1.2</v>
      </c>
      <c r="BF57" s="245">
        <f t="shared" si="17"/>
        <v>1.2</v>
      </c>
      <c r="BG57" s="245">
        <f t="shared" si="17"/>
        <v>1</v>
      </c>
      <c r="BH57" s="245">
        <f t="shared" si="17"/>
        <v>0.83333333333333337</v>
      </c>
      <c r="BI57" s="245">
        <f t="shared" si="17"/>
        <v>0.83333333333333337</v>
      </c>
      <c r="BJ57" s="245">
        <f t="shared" si="17"/>
        <v>1</v>
      </c>
      <c r="BK57" s="245">
        <f t="shared" si="17"/>
        <v>1.2</v>
      </c>
      <c r="BL57" s="246">
        <f t="shared" si="17"/>
        <v>1.2</v>
      </c>
      <c r="BM57" s="355"/>
      <c r="BN57" s="356"/>
      <c r="BO57" s="356"/>
      <c r="BP57" s="356"/>
      <c r="BQ57" s="356"/>
      <c r="BR57" s="356"/>
      <c r="BS57" s="356"/>
      <c r="BT57" s="356"/>
      <c r="BU57" s="357"/>
      <c r="BV57" s="444"/>
      <c r="BW57" s="444"/>
      <c r="BX57" s="444"/>
      <c r="BY57" s="444"/>
      <c r="BZ57" s="444"/>
      <c r="CA57" s="444"/>
      <c r="CB57" s="444"/>
      <c r="CC57" s="444"/>
      <c r="CD57" s="444"/>
      <c r="CE57" s="383">
        <v>1</v>
      </c>
      <c r="CF57" s="383" t="str">
        <f>IF($G57="прямая","гр.5&gt;120%",IF($G57="обратная","гр.5&lt;80%","???"))</f>
        <v>???</v>
      </c>
      <c r="CG57" s="383">
        <v>2</v>
      </c>
      <c r="CH57" s="383" t="s">
        <v>86</v>
      </c>
      <c r="CI57" s="383">
        <v>3</v>
      </c>
      <c r="CJ57" s="383" t="str">
        <f>IF($G57="прямая","гр.5&lt;80%",IF($G57="обратная","гр.5&gt;120%","???"))</f>
        <v>???</v>
      </c>
    </row>
    <row r="58" spans="1:88" s="20" customFormat="1">
      <c r="A58" s="214" t="s">
        <v>252</v>
      </c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6"/>
      <c r="AK58" s="217"/>
      <c r="AL58" s="406" t="s">
        <v>79</v>
      </c>
      <c r="AM58" s="221"/>
      <c r="AN58" s="221"/>
      <c r="AO58" s="221"/>
      <c r="AP58" s="221"/>
      <c r="AQ58" s="221"/>
      <c r="AR58" s="221"/>
      <c r="AS58" s="221"/>
      <c r="AT58" s="222"/>
      <c r="AU58" s="406" t="s">
        <v>79</v>
      </c>
      <c r="AV58" s="221"/>
      <c r="AW58" s="221"/>
      <c r="AX58" s="221"/>
      <c r="AY58" s="221"/>
      <c r="AZ58" s="221"/>
      <c r="BA58" s="221"/>
      <c r="BB58" s="221"/>
      <c r="BC58" s="222"/>
      <c r="BD58" s="406" t="s">
        <v>79</v>
      </c>
      <c r="BE58" s="221"/>
      <c r="BF58" s="221"/>
      <c r="BG58" s="221"/>
      <c r="BH58" s="221"/>
      <c r="BI58" s="221"/>
      <c r="BJ58" s="221"/>
      <c r="BK58" s="221"/>
      <c r="BL58" s="222"/>
      <c r="BM58" s="449" t="s">
        <v>79</v>
      </c>
      <c r="BN58" s="295"/>
      <c r="BO58" s="295"/>
      <c r="BP58" s="295"/>
      <c r="BQ58" s="295"/>
      <c r="BR58" s="295"/>
      <c r="BS58" s="295"/>
      <c r="BT58" s="295"/>
      <c r="BU58" s="296"/>
      <c r="BV58" s="450">
        <f>AVERAGE(BV61:CC67)</f>
        <v>2</v>
      </c>
      <c r="BW58" s="295"/>
      <c r="BX58" s="295"/>
      <c r="BY58" s="295"/>
      <c r="BZ58" s="295"/>
      <c r="CA58" s="295"/>
      <c r="CB58" s="295"/>
      <c r="CC58" s="296"/>
      <c r="CD58" s="451">
        <f>(CD61+CD64)/2</f>
        <v>1.75</v>
      </c>
      <c r="CE58" s="445" t="s">
        <v>79</v>
      </c>
      <c r="CF58" s="445" t="s">
        <v>79</v>
      </c>
      <c r="CG58" s="445" t="s">
        <v>79</v>
      </c>
      <c r="CH58" s="445" t="s">
        <v>79</v>
      </c>
      <c r="CI58" s="445" t="s">
        <v>79</v>
      </c>
      <c r="CJ58" s="445" t="s">
        <v>79</v>
      </c>
    </row>
    <row r="59" spans="1:88" s="20" customFormat="1">
      <c r="A59" s="208" t="s">
        <v>253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10"/>
      <c r="AK59" s="219"/>
      <c r="AL59" s="226"/>
      <c r="AM59" s="227"/>
      <c r="AN59" s="227"/>
      <c r="AO59" s="227"/>
      <c r="AP59" s="227"/>
      <c r="AQ59" s="227"/>
      <c r="AR59" s="227"/>
      <c r="AS59" s="227"/>
      <c r="AT59" s="228"/>
      <c r="AU59" s="226"/>
      <c r="AV59" s="227"/>
      <c r="AW59" s="227"/>
      <c r="AX59" s="227"/>
      <c r="AY59" s="227"/>
      <c r="AZ59" s="227"/>
      <c r="BA59" s="227"/>
      <c r="BB59" s="227"/>
      <c r="BC59" s="228"/>
      <c r="BD59" s="226"/>
      <c r="BE59" s="227"/>
      <c r="BF59" s="227"/>
      <c r="BG59" s="227"/>
      <c r="BH59" s="227"/>
      <c r="BI59" s="227"/>
      <c r="BJ59" s="227"/>
      <c r="BK59" s="227"/>
      <c r="BL59" s="228"/>
      <c r="BM59" s="300"/>
      <c r="BN59" s="301"/>
      <c r="BO59" s="301"/>
      <c r="BP59" s="301"/>
      <c r="BQ59" s="301"/>
      <c r="BR59" s="301"/>
      <c r="BS59" s="301"/>
      <c r="BT59" s="301"/>
      <c r="BU59" s="302"/>
      <c r="BV59" s="300"/>
      <c r="BW59" s="301"/>
      <c r="BX59" s="301"/>
      <c r="BY59" s="301"/>
      <c r="BZ59" s="301"/>
      <c r="CA59" s="301"/>
      <c r="CB59" s="301"/>
      <c r="CC59" s="302"/>
      <c r="CD59" s="446"/>
      <c r="CE59" s="446"/>
      <c r="CF59" s="446"/>
      <c r="CG59" s="446"/>
      <c r="CH59" s="446"/>
      <c r="CI59" s="446"/>
      <c r="CJ59" s="446"/>
    </row>
    <row r="60" spans="1:88" s="20" customFormat="1">
      <c r="A60" s="303" t="s">
        <v>83</v>
      </c>
      <c r="B60" s="303"/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3"/>
      <c r="AH60" s="303"/>
      <c r="AI60" s="303"/>
      <c r="AJ60" s="303"/>
      <c r="AK60" s="32"/>
      <c r="AL60" s="408"/>
      <c r="AM60" s="408"/>
      <c r="AN60" s="408"/>
      <c r="AO60" s="408"/>
      <c r="AP60" s="408"/>
      <c r="AQ60" s="408"/>
      <c r="AR60" s="408"/>
      <c r="AS60" s="408"/>
      <c r="AT60" s="408"/>
      <c r="AU60" s="408"/>
      <c r="AV60" s="408"/>
      <c r="AW60" s="408"/>
      <c r="AX60" s="408"/>
      <c r="AY60" s="408"/>
      <c r="AZ60" s="408"/>
      <c r="BA60" s="408"/>
      <c r="BB60" s="408"/>
      <c r="BC60" s="408"/>
      <c r="BD60" s="408"/>
      <c r="BE60" s="408"/>
      <c r="BF60" s="408"/>
      <c r="BG60" s="408"/>
      <c r="BH60" s="408"/>
      <c r="BI60" s="408"/>
      <c r="BJ60" s="408"/>
      <c r="BK60" s="408"/>
      <c r="BL60" s="408"/>
      <c r="BM60" s="447"/>
      <c r="BN60" s="447"/>
      <c r="BO60" s="447"/>
      <c r="BP60" s="447"/>
      <c r="BQ60" s="447"/>
      <c r="BR60" s="447"/>
      <c r="BS60" s="447"/>
      <c r="BT60" s="447"/>
      <c r="BU60" s="447"/>
      <c r="BV60" s="448"/>
      <c r="BW60" s="448"/>
      <c r="BX60" s="448"/>
      <c r="BY60" s="448"/>
      <c r="BZ60" s="448"/>
      <c r="CA60" s="448"/>
      <c r="CB60" s="448"/>
      <c r="CC60" s="448"/>
      <c r="CD60" s="47"/>
      <c r="CE60" s="47"/>
      <c r="CF60" s="47"/>
      <c r="CG60" s="47"/>
      <c r="CH60" s="47"/>
      <c r="CI60" s="47"/>
      <c r="CJ60" s="47"/>
    </row>
    <row r="61" spans="1:88">
      <c r="A61" s="232" t="s">
        <v>254</v>
      </c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4"/>
      <c r="AK61" s="235" t="s">
        <v>168</v>
      </c>
      <c r="AL61" s="267">
        <v>0</v>
      </c>
      <c r="AM61" s="248"/>
      <c r="AN61" s="248"/>
      <c r="AO61" s="248"/>
      <c r="AP61" s="248"/>
      <c r="AQ61" s="248"/>
      <c r="AR61" s="248"/>
      <c r="AS61" s="248"/>
      <c r="AT61" s="249"/>
      <c r="AU61" s="267">
        <v>0</v>
      </c>
      <c r="AV61" s="248"/>
      <c r="AW61" s="248"/>
      <c r="AX61" s="248"/>
      <c r="AY61" s="248"/>
      <c r="AZ61" s="248"/>
      <c r="BA61" s="248"/>
      <c r="BB61" s="248"/>
      <c r="BC61" s="249"/>
      <c r="BD61" s="268">
        <v>1</v>
      </c>
      <c r="BE61" s="269">
        <v>1</v>
      </c>
      <c r="BF61" s="269">
        <v>1</v>
      </c>
      <c r="BG61" s="269">
        <v>1</v>
      </c>
      <c r="BH61" s="269">
        <v>1</v>
      </c>
      <c r="BI61" s="269">
        <v>1</v>
      </c>
      <c r="BJ61" s="269">
        <v>1</v>
      </c>
      <c r="BK61" s="269">
        <v>1</v>
      </c>
      <c r="BL61" s="270">
        <v>1</v>
      </c>
      <c r="BM61" s="349" t="s">
        <v>140</v>
      </c>
      <c r="BN61" s="350"/>
      <c r="BO61" s="350"/>
      <c r="BP61" s="350"/>
      <c r="BQ61" s="350"/>
      <c r="BR61" s="350"/>
      <c r="BS61" s="350"/>
      <c r="BT61" s="350"/>
      <c r="BU61" s="351"/>
      <c r="BV61" s="433">
        <f>CD61</f>
        <v>2</v>
      </c>
      <c r="BW61" s="434"/>
      <c r="BX61" s="434"/>
      <c r="BY61" s="434"/>
      <c r="BZ61" s="434"/>
      <c r="CA61" s="434"/>
      <c r="CB61" s="434"/>
      <c r="CC61" s="435"/>
      <c r="CD61" s="383">
        <f>IF(BD61="-","-",IF(BM61="прямая",IF(BD61&gt;120%,CE61,IF(BD61&lt;80%,CI61,CG61)),IF(BD61&lt;80%,CE61,IF(BD61&gt;120%,CI61,CG61))))</f>
        <v>2</v>
      </c>
      <c r="CE61" s="383">
        <v>1</v>
      </c>
      <c r="CF61" s="383" t="str">
        <f>IF(BM61="прямая","гр.5&gt;120%",IF(BM61="обратная","гр.5&lt;80%","???"))</f>
        <v>гр.5&lt;80%</v>
      </c>
      <c r="CG61" s="383">
        <v>2</v>
      </c>
      <c r="CH61" s="383" t="s">
        <v>86</v>
      </c>
      <c r="CI61" s="383">
        <v>3</v>
      </c>
      <c r="CJ61" s="383" t="str">
        <f>IF(BM61="прямая","гр.5&lt;80%",IF(BM61="обратная","гр.5&gt;120%","???"))</f>
        <v>гр.5&gt;120%</v>
      </c>
    </row>
    <row r="62" spans="1:88">
      <c r="A62" s="257" t="s">
        <v>255</v>
      </c>
      <c r="B62" s="258"/>
      <c r="C62" s="258"/>
      <c r="D62" s="258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9"/>
      <c r="AK62" s="236"/>
      <c r="AL62" s="250"/>
      <c r="AM62" s="251"/>
      <c r="AN62" s="251"/>
      <c r="AO62" s="251"/>
      <c r="AP62" s="251"/>
      <c r="AQ62" s="251"/>
      <c r="AR62" s="251"/>
      <c r="AS62" s="251"/>
      <c r="AT62" s="252"/>
      <c r="AU62" s="250"/>
      <c r="AV62" s="251"/>
      <c r="AW62" s="251"/>
      <c r="AX62" s="251"/>
      <c r="AY62" s="251"/>
      <c r="AZ62" s="251"/>
      <c r="BA62" s="251"/>
      <c r="BB62" s="251"/>
      <c r="BC62" s="252"/>
      <c r="BD62" s="271">
        <v>1</v>
      </c>
      <c r="BE62" s="272">
        <v>1</v>
      </c>
      <c r="BF62" s="272">
        <v>1</v>
      </c>
      <c r="BG62" s="272">
        <v>1</v>
      </c>
      <c r="BH62" s="272">
        <v>1</v>
      </c>
      <c r="BI62" s="272">
        <v>1</v>
      </c>
      <c r="BJ62" s="272">
        <v>1</v>
      </c>
      <c r="BK62" s="272">
        <v>1</v>
      </c>
      <c r="BL62" s="273">
        <v>1</v>
      </c>
      <c r="BM62" s="352"/>
      <c r="BN62" s="353"/>
      <c r="BO62" s="353"/>
      <c r="BP62" s="353"/>
      <c r="BQ62" s="353"/>
      <c r="BR62" s="353"/>
      <c r="BS62" s="353"/>
      <c r="BT62" s="353"/>
      <c r="BU62" s="354"/>
      <c r="BV62" s="436"/>
      <c r="BW62" s="437"/>
      <c r="BX62" s="437"/>
      <c r="BY62" s="437"/>
      <c r="BZ62" s="437"/>
      <c r="CA62" s="437"/>
      <c r="CB62" s="437"/>
      <c r="CC62" s="438"/>
      <c r="CD62" s="431">
        <f>IF(CA62="-","-",IF(CB62="прямая",IF(CA62&gt;120%,CE62,IF(CA62&lt;80%,CI62,CG62)),IF(CA62&lt;80%,CE62,IF(CA62&gt;120%,CI62,CG62))))</f>
        <v>1</v>
      </c>
      <c r="CE62" s="431">
        <v>1</v>
      </c>
      <c r="CF62" s="431" t="str">
        <f t="shared" ref="CF62:CF63" si="18">IF($G62="прямая","гр.5&gt;120%",IF($G62="обратная","гр.5&lt;80%","???"))</f>
        <v>???</v>
      </c>
      <c r="CG62" s="431">
        <v>2</v>
      </c>
      <c r="CH62" s="431" t="s">
        <v>86</v>
      </c>
      <c r="CI62" s="431">
        <v>3</v>
      </c>
      <c r="CJ62" s="431" t="str">
        <f>IF($G62="прямая","гр.5&lt;80%",IF($G62="обратная","гр.5&gt;120%","???"))</f>
        <v>???</v>
      </c>
    </row>
    <row r="63" spans="1:88">
      <c r="A63" s="260" t="s">
        <v>256</v>
      </c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261"/>
      <c r="AB63" s="261"/>
      <c r="AC63" s="261"/>
      <c r="AD63" s="261"/>
      <c r="AE63" s="261"/>
      <c r="AF63" s="261"/>
      <c r="AG63" s="261"/>
      <c r="AH63" s="261"/>
      <c r="AI63" s="261"/>
      <c r="AJ63" s="262"/>
      <c r="AK63" s="237"/>
      <c r="AL63" s="253"/>
      <c r="AM63" s="254"/>
      <c r="AN63" s="254"/>
      <c r="AO63" s="254"/>
      <c r="AP63" s="254"/>
      <c r="AQ63" s="254"/>
      <c r="AR63" s="254"/>
      <c r="AS63" s="254"/>
      <c r="AT63" s="255"/>
      <c r="AU63" s="253"/>
      <c r="AV63" s="254"/>
      <c r="AW63" s="254"/>
      <c r="AX63" s="254"/>
      <c r="AY63" s="254"/>
      <c r="AZ63" s="254"/>
      <c r="BA63" s="254"/>
      <c r="BB63" s="254"/>
      <c r="BC63" s="255"/>
      <c r="BD63" s="274">
        <v>1</v>
      </c>
      <c r="BE63" s="275">
        <v>1</v>
      </c>
      <c r="BF63" s="275">
        <v>1</v>
      </c>
      <c r="BG63" s="275">
        <v>1</v>
      </c>
      <c r="BH63" s="275">
        <v>1</v>
      </c>
      <c r="BI63" s="275">
        <v>1</v>
      </c>
      <c r="BJ63" s="275">
        <v>1</v>
      </c>
      <c r="BK63" s="275">
        <v>1</v>
      </c>
      <c r="BL63" s="276">
        <v>1</v>
      </c>
      <c r="BM63" s="355"/>
      <c r="BN63" s="356"/>
      <c r="BO63" s="356"/>
      <c r="BP63" s="356"/>
      <c r="BQ63" s="356"/>
      <c r="BR63" s="356"/>
      <c r="BS63" s="356"/>
      <c r="BT63" s="356"/>
      <c r="BU63" s="357"/>
      <c r="BV63" s="439"/>
      <c r="BW63" s="440"/>
      <c r="BX63" s="440"/>
      <c r="BY63" s="440"/>
      <c r="BZ63" s="440"/>
      <c r="CA63" s="440"/>
      <c r="CB63" s="440"/>
      <c r="CC63" s="441"/>
      <c r="CD63" s="432">
        <f>IF(CA63="-","-",IF(CB63="прямая",IF(CA63&gt;120%,CE63,IF(CA63&lt;80%,CI63,CG63)),IF(CA63&lt;80%,CE63,IF(CA63&gt;120%,CI63,CG63))))</f>
        <v>1</v>
      </c>
      <c r="CE63" s="432">
        <v>1</v>
      </c>
      <c r="CF63" s="432" t="str">
        <f t="shared" si="18"/>
        <v>???</v>
      </c>
      <c r="CG63" s="432">
        <v>2</v>
      </c>
      <c r="CH63" s="432" t="s">
        <v>86</v>
      </c>
      <c r="CI63" s="432">
        <v>3</v>
      </c>
      <c r="CJ63" s="432" t="str">
        <f>IF($G63="прямая","гр.5&lt;80%",IF($G63="обратная","гр.5&gt;120%","???"))</f>
        <v>???</v>
      </c>
    </row>
    <row r="64" spans="1:88" s="20" customFormat="1">
      <c r="A64" s="214" t="s">
        <v>257</v>
      </c>
      <c r="B64" s="215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6"/>
      <c r="AK64" s="217"/>
      <c r="AL64" s="406" t="s">
        <v>79</v>
      </c>
      <c r="AM64" s="221"/>
      <c r="AN64" s="221"/>
      <c r="AO64" s="221"/>
      <c r="AP64" s="221"/>
      <c r="AQ64" s="221"/>
      <c r="AR64" s="221"/>
      <c r="AS64" s="221"/>
      <c r="AT64" s="222"/>
      <c r="AU64" s="406" t="s">
        <v>79</v>
      </c>
      <c r="AV64" s="221"/>
      <c r="AW64" s="221"/>
      <c r="AX64" s="221"/>
      <c r="AY64" s="221"/>
      <c r="AZ64" s="221"/>
      <c r="BA64" s="221"/>
      <c r="BB64" s="221"/>
      <c r="BC64" s="222"/>
      <c r="BD64" s="406" t="s">
        <v>79</v>
      </c>
      <c r="BE64" s="221"/>
      <c r="BF64" s="221"/>
      <c r="BG64" s="221"/>
      <c r="BH64" s="221"/>
      <c r="BI64" s="221"/>
      <c r="BJ64" s="221"/>
      <c r="BK64" s="221"/>
      <c r="BL64" s="222"/>
      <c r="BM64" s="449" t="s">
        <v>79</v>
      </c>
      <c r="BN64" s="295"/>
      <c r="BO64" s="295"/>
      <c r="BP64" s="295"/>
      <c r="BQ64" s="295"/>
      <c r="BR64" s="295"/>
      <c r="BS64" s="295"/>
      <c r="BT64" s="295"/>
      <c r="BU64" s="296"/>
      <c r="BV64" s="450">
        <f>AVERAGE(BV68:CC73)</f>
        <v>2</v>
      </c>
      <c r="BW64" s="295"/>
      <c r="BX64" s="295"/>
      <c r="BY64" s="295"/>
      <c r="BZ64" s="295"/>
      <c r="CA64" s="295"/>
      <c r="CB64" s="295"/>
      <c r="CC64" s="296"/>
      <c r="CD64" s="451">
        <f>AVERAGE(CD68:CD73)</f>
        <v>1.5</v>
      </c>
      <c r="CE64" s="445" t="s">
        <v>79</v>
      </c>
      <c r="CF64" s="445" t="s">
        <v>79</v>
      </c>
      <c r="CG64" s="445" t="s">
        <v>79</v>
      </c>
      <c r="CH64" s="445" t="s">
        <v>79</v>
      </c>
      <c r="CI64" s="445" t="s">
        <v>79</v>
      </c>
      <c r="CJ64" s="445" t="s">
        <v>79</v>
      </c>
    </row>
    <row r="65" spans="1:88" s="20" customFormat="1">
      <c r="A65" s="205" t="s">
        <v>258</v>
      </c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7"/>
      <c r="AK65" s="218"/>
      <c r="AL65" s="223"/>
      <c r="AM65" s="224"/>
      <c r="AN65" s="224"/>
      <c r="AO65" s="224"/>
      <c r="AP65" s="224"/>
      <c r="AQ65" s="224"/>
      <c r="AR65" s="224"/>
      <c r="AS65" s="224"/>
      <c r="AT65" s="225"/>
      <c r="AU65" s="223"/>
      <c r="AV65" s="224"/>
      <c r="AW65" s="224"/>
      <c r="AX65" s="224"/>
      <c r="AY65" s="224"/>
      <c r="AZ65" s="224"/>
      <c r="BA65" s="224"/>
      <c r="BB65" s="224"/>
      <c r="BC65" s="225"/>
      <c r="BD65" s="223"/>
      <c r="BE65" s="224"/>
      <c r="BF65" s="224"/>
      <c r="BG65" s="224"/>
      <c r="BH65" s="224"/>
      <c r="BI65" s="224"/>
      <c r="BJ65" s="224"/>
      <c r="BK65" s="224"/>
      <c r="BL65" s="225"/>
      <c r="BM65" s="297"/>
      <c r="BN65" s="298"/>
      <c r="BO65" s="298"/>
      <c r="BP65" s="298"/>
      <c r="BQ65" s="298"/>
      <c r="BR65" s="298"/>
      <c r="BS65" s="298"/>
      <c r="BT65" s="298"/>
      <c r="BU65" s="299"/>
      <c r="BV65" s="297"/>
      <c r="BW65" s="298"/>
      <c r="BX65" s="298"/>
      <c r="BY65" s="298"/>
      <c r="BZ65" s="298"/>
      <c r="CA65" s="298"/>
      <c r="CB65" s="298"/>
      <c r="CC65" s="299"/>
      <c r="CD65" s="452"/>
      <c r="CE65" s="452"/>
      <c r="CF65" s="452"/>
      <c r="CG65" s="452"/>
      <c r="CH65" s="452"/>
      <c r="CI65" s="452"/>
      <c r="CJ65" s="452"/>
    </row>
    <row r="66" spans="1:88" s="20" customFormat="1">
      <c r="A66" s="205" t="s">
        <v>259</v>
      </c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7"/>
      <c r="AK66" s="218"/>
      <c r="AL66" s="223"/>
      <c r="AM66" s="224"/>
      <c r="AN66" s="224"/>
      <c r="AO66" s="224"/>
      <c r="AP66" s="224"/>
      <c r="AQ66" s="224"/>
      <c r="AR66" s="224"/>
      <c r="AS66" s="224"/>
      <c r="AT66" s="225"/>
      <c r="AU66" s="223"/>
      <c r="AV66" s="224"/>
      <c r="AW66" s="224"/>
      <c r="AX66" s="224"/>
      <c r="AY66" s="224"/>
      <c r="AZ66" s="224"/>
      <c r="BA66" s="224"/>
      <c r="BB66" s="224"/>
      <c r="BC66" s="225"/>
      <c r="BD66" s="223"/>
      <c r="BE66" s="224"/>
      <c r="BF66" s="224"/>
      <c r="BG66" s="224"/>
      <c r="BH66" s="224"/>
      <c r="BI66" s="224"/>
      <c r="BJ66" s="224"/>
      <c r="BK66" s="224"/>
      <c r="BL66" s="225"/>
      <c r="BM66" s="297"/>
      <c r="BN66" s="298"/>
      <c r="BO66" s="298"/>
      <c r="BP66" s="298"/>
      <c r="BQ66" s="298"/>
      <c r="BR66" s="298"/>
      <c r="BS66" s="298"/>
      <c r="BT66" s="298"/>
      <c r="BU66" s="299"/>
      <c r="BV66" s="297"/>
      <c r="BW66" s="298"/>
      <c r="BX66" s="298"/>
      <c r="BY66" s="298"/>
      <c r="BZ66" s="298"/>
      <c r="CA66" s="298"/>
      <c r="CB66" s="298"/>
      <c r="CC66" s="299"/>
      <c r="CD66" s="452"/>
      <c r="CE66" s="452"/>
      <c r="CF66" s="452"/>
      <c r="CG66" s="452"/>
      <c r="CH66" s="452"/>
      <c r="CI66" s="452"/>
      <c r="CJ66" s="452"/>
    </row>
    <row r="67" spans="1:88" s="20" customFormat="1">
      <c r="A67" s="208" t="s">
        <v>260</v>
      </c>
      <c r="B67" s="209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10"/>
      <c r="AK67" s="219"/>
      <c r="AL67" s="226"/>
      <c r="AM67" s="227"/>
      <c r="AN67" s="227"/>
      <c r="AO67" s="227"/>
      <c r="AP67" s="227"/>
      <c r="AQ67" s="227"/>
      <c r="AR67" s="227"/>
      <c r="AS67" s="227"/>
      <c r="AT67" s="228"/>
      <c r="AU67" s="226"/>
      <c r="AV67" s="227"/>
      <c r="AW67" s="227"/>
      <c r="AX67" s="227"/>
      <c r="AY67" s="227"/>
      <c r="AZ67" s="227"/>
      <c r="BA67" s="227"/>
      <c r="BB67" s="227"/>
      <c r="BC67" s="228"/>
      <c r="BD67" s="226"/>
      <c r="BE67" s="227"/>
      <c r="BF67" s="227"/>
      <c r="BG67" s="227"/>
      <c r="BH67" s="227"/>
      <c r="BI67" s="227"/>
      <c r="BJ67" s="227"/>
      <c r="BK67" s="227"/>
      <c r="BL67" s="228"/>
      <c r="BM67" s="300"/>
      <c r="BN67" s="301"/>
      <c r="BO67" s="301"/>
      <c r="BP67" s="301"/>
      <c r="BQ67" s="301"/>
      <c r="BR67" s="301"/>
      <c r="BS67" s="301"/>
      <c r="BT67" s="301"/>
      <c r="BU67" s="302"/>
      <c r="BV67" s="300"/>
      <c r="BW67" s="301"/>
      <c r="BX67" s="301"/>
      <c r="BY67" s="301"/>
      <c r="BZ67" s="301"/>
      <c r="CA67" s="301"/>
      <c r="CB67" s="301"/>
      <c r="CC67" s="302"/>
      <c r="CD67" s="446"/>
      <c r="CE67" s="446"/>
      <c r="CF67" s="446"/>
      <c r="CG67" s="446"/>
      <c r="CH67" s="446"/>
      <c r="CI67" s="446"/>
      <c r="CJ67" s="446"/>
    </row>
    <row r="68" spans="1:88">
      <c r="A68" s="232" t="s">
        <v>261</v>
      </c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4"/>
      <c r="AK68" s="235" t="s">
        <v>262</v>
      </c>
      <c r="AL68" s="267">
        <v>0</v>
      </c>
      <c r="AM68" s="453"/>
      <c r="AN68" s="453"/>
      <c r="AO68" s="453"/>
      <c r="AP68" s="453"/>
      <c r="AQ68" s="453"/>
      <c r="AR68" s="453"/>
      <c r="AS68" s="453"/>
      <c r="AT68" s="454"/>
      <c r="AU68" s="267">
        <v>0</v>
      </c>
      <c r="AV68" s="453"/>
      <c r="AW68" s="453"/>
      <c r="AX68" s="453"/>
      <c r="AY68" s="453"/>
      <c r="AZ68" s="453"/>
      <c r="BA68" s="453"/>
      <c r="BB68" s="453"/>
      <c r="BC68" s="454"/>
      <c r="BD68" s="268">
        <f>IF(AU68="-","-",IF(AL68=AU68,1,IF(AL68=0,120%,AU68/AL68)))</f>
        <v>1</v>
      </c>
      <c r="BE68" s="458">
        <f t="shared" ref="BD68:BL73" si="19">IF(BD68="-","-",IF(BC68=BD68,1,IF(BC68=0,120%,BD68/BC68)))</f>
        <v>1.2</v>
      </c>
      <c r="BF68" s="458">
        <f t="shared" si="19"/>
        <v>1.2</v>
      </c>
      <c r="BG68" s="458">
        <f t="shared" si="19"/>
        <v>1</v>
      </c>
      <c r="BH68" s="458">
        <f t="shared" si="19"/>
        <v>0.83333333333333337</v>
      </c>
      <c r="BI68" s="458">
        <f t="shared" si="19"/>
        <v>0.83333333333333337</v>
      </c>
      <c r="BJ68" s="458">
        <f t="shared" si="19"/>
        <v>1</v>
      </c>
      <c r="BK68" s="458">
        <f t="shared" si="19"/>
        <v>1.2</v>
      </c>
      <c r="BL68" s="459">
        <f t="shared" si="19"/>
        <v>1.2</v>
      </c>
      <c r="BM68" s="349" t="s">
        <v>85</v>
      </c>
      <c r="BN68" s="463"/>
      <c r="BO68" s="463"/>
      <c r="BP68" s="463"/>
      <c r="BQ68" s="463"/>
      <c r="BR68" s="463"/>
      <c r="BS68" s="463"/>
      <c r="BT68" s="463"/>
      <c r="BU68" s="464"/>
      <c r="BV68" s="433">
        <f>CD68</f>
        <v>2</v>
      </c>
      <c r="BW68" s="350"/>
      <c r="BX68" s="350"/>
      <c r="BY68" s="350"/>
      <c r="BZ68" s="350"/>
      <c r="CA68" s="350"/>
      <c r="CB68" s="350"/>
      <c r="CC68" s="351"/>
      <c r="CD68" s="383">
        <f>IF(BD68="-","-",IF(BM68="прямая",IF(BD68&gt;120%,CE68,IF(BD68&lt;80%,CI68,CG68)),IF(BD68&lt;80%,CE68,IF(BD68&gt;120%,CI68,CG68))))</f>
        <v>2</v>
      </c>
      <c r="CE68" s="383">
        <v>1</v>
      </c>
      <c r="CF68" s="383" t="str">
        <f>IF(BM68="прямая","гр.5&gt;120%",IF(BM68="обратная","гр.5&lt;80%","???"))</f>
        <v>гр.5&gt;120%</v>
      </c>
      <c r="CG68" s="383">
        <v>2</v>
      </c>
      <c r="CH68" s="383" t="s">
        <v>86</v>
      </c>
      <c r="CI68" s="383">
        <v>3</v>
      </c>
      <c r="CJ68" s="383" t="str">
        <f>IF(BM68="прямая","гр.5&lt;80%",IF(BM68="обратная","гр.5&gt;120%","???"))</f>
        <v>гр.5&lt;80%</v>
      </c>
    </row>
    <row r="69" spans="1:88">
      <c r="A69" s="260" t="s">
        <v>263</v>
      </c>
      <c r="B69" s="261"/>
      <c r="C69" s="261"/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2"/>
      <c r="AK69" s="237"/>
      <c r="AL69" s="455"/>
      <c r="AM69" s="456"/>
      <c r="AN69" s="456"/>
      <c r="AO69" s="456"/>
      <c r="AP69" s="456"/>
      <c r="AQ69" s="456"/>
      <c r="AR69" s="456"/>
      <c r="AS69" s="456"/>
      <c r="AT69" s="457"/>
      <c r="AU69" s="455"/>
      <c r="AV69" s="456"/>
      <c r="AW69" s="456"/>
      <c r="AX69" s="456"/>
      <c r="AY69" s="456"/>
      <c r="AZ69" s="456"/>
      <c r="BA69" s="456"/>
      <c r="BB69" s="456"/>
      <c r="BC69" s="457"/>
      <c r="BD69" s="460">
        <f t="shared" si="19"/>
        <v>1</v>
      </c>
      <c r="BE69" s="461">
        <f t="shared" si="19"/>
        <v>1.2</v>
      </c>
      <c r="BF69" s="461">
        <f t="shared" si="19"/>
        <v>1.2</v>
      </c>
      <c r="BG69" s="461">
        <f t="shared" si="19"/>
        <v>1</v>
      </c>
      <c r="BH69" s="461">
        <f t="shared" si="19"/>
        <v>0.83333333333333337</v>
      </c>
      <c r="BI69" s="461">
        <f t="shared" si="19"/>
        <v>0.83333333333333337</v>
      </c>
      <c r="BJ69" s="461">
        <f t="shared" si="19"/>
        <v>1</v>
      </c>
      <c r="BK69" s="461">
        <f t="shared" si="19"/>
        <v>1.2</v>
      </c>
      <c r="BL69" s="462">
        <f t="shared" si="19"/>
        <v>1.2</v>
      </c>
      <c r="BM69" s="465"/>
      <c r="BN69" s="466"/>
      <c r="BO69" s="466"/>
      <c r="BP69" s="466"/>
      <c r="BQ69" s="466"/>
      <c r="BR69" s="466"/>
      <c r="BS69" s="466"/>
      <c r="BT69" s="466"/>
      <c r="BU69" s="467"/>
      <c r="BV69" s="355"/>
      <c r="BW69" s="356"/>
      <c r="BX69" s="356"/>
      <c r="BY69" s="356"/>
      <c r="BZ69" s="356"/>
      <c r="CA69" s="356"/>
      <c r="CB69" s="356"/>
      <c r="CC69" s="357"/>
      <c r="CD69" s="432">
        <f t="shared" ref="CD69" si="20">IF(CA69="-","-",IF(CB69="прямая",IF(CA69&gt;120%,CE69,IF(CA69&lt;80%,CI69,CG69)),IF(CA69&lt;80%,CE69,IF(CA69&gt;120%,CI69,CG69))))</f>
        <v>1</v>
      </c>
      <c r="CE69" s="432">
        <v>1</v>
      </c>
      <c r="CF69" s="432" t="str">
        <f t="shared" ref="CF69:CF73" si="21">IF($G69="прямая","гр.5&gt;120%",IF($G69="обратная","гр.5&lt;80%","???"))</f>
        <v>???</v>
      </c>
      <c r="CG69" s="432">
        <v>2</v>
      </c>
      <c r="CH69" s="432" t="s">
        <v>86</v>
      </c>
      <c r="CI69" s="432">
        <v>3</v>
      </c>
      <c r="CJ69" s="432" t="str">
        <f t="shared" ref="CJ69:CJ73" si="22">IF($G69="прямая","гр.5&lt;80%",IF($G69="обратная","гр.5&gt;120%","???"))</f>
        <v>???</v>
      </c>
    </row>
    <row r="70" spans="1:88">
      <c r="A70" s="232" t="s">
        <v>264</v>
      </c>
      <c r="B70" s="233"/>
      <c r="C70" s="233"/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  <c r="AA70" s="233"/>
      <c r="AB70" s="233"/>
      <c r="AC70" s="233"/>
      <c r="AD70" s="233"/>
      <c r="AE70" s="233"/>
      <c r="AF70" s="233"/>
      <c r="AG70" s="233"/>
      <c r="AH70" s="233"/>
      <c r="AI70" s="233"/>
      <c r="AJ70" s="234"/>
      <c r="AK70" s="235" t="s">
        <v>262</v>
      </c>
      <c r="AL70" s="267">
        <v>0</v>
      </c>
      <c r="AM70" s="453"/>
      <c r="AN70" s="453"/>
      <c r="AO70" s="453"/>
      <c r="AP70" s="453"/>
      <c r="AQ70" s="453"/>
      <c r="AR70" s="453"/>
      <c r="AS70" s="453"/>
      <c r="AT70" s="454"/>
      <c r="AU70" s="267">
        <v>0</v>
      </c>
      <c r="AV70" s="453"/>
      <c r="AW70" s="453"/>
      <c r="AX70" s="453"/>
      <c r="AY70" s="453"/>
      <c r="AZ70" s="453"/>
      <c r="BA70" s="453"/>
      <c r="BB70" s="453"/>
      <c r="BC70" s="454"/>
      <c r="BD70" s="268">
        <f t="shared" ref="BD70" si="23">IF(AU70="-","-",IF(AL70=AU70,1,IF(AL70=0,120%,AU70/AL70)))</f>
        <v>1</v>
      </c>
      <c r="BE70" s="458">
        <f t="shared" si="19"/>
        <v>1.2</v>
      </c>
      <c r="BF70" s="458">
        <f t="shared" si="19"/>
        <v>1.2</v>
      </c>
      <c r="BG70" s="458">
        <f t="shared" si="19"/>
        <v>1</v>
      </c>
      <c r="BH70" s="458">
        <f t="shared" si="19"/>
        <v>0.83333333333333337</v>
      </c>
      <c r="BI70" s="458">
        <f t="shared" si="19"/>
        <v>0.83333333333333337</v>
      </c>
      <c r="BJ70" s="458">
        <f t="shared" si="19"/>
        <v>1</v>
      </c>
      <c r="BK70" s="458">
        <f t="shared" si="19"/>
        <v>1.2</v>
      </c>
      <c r="BL70" s="459">
        <f t="shared" si="19"/>
        <v>1.2</v>
      </c>
      <c r="BM70" s="349" t="s">
        <v>85</v>
      </c>
      <c r="BN70" s="463"/>
      <c r="BO70" s="463"/>
      <c r="BP70" s="463"/>
      <c r="BQ70" s="463"/>
      <c r="BR70" s="463"/>
      <c r="BS70" s="463"/>
      <c r="BT70" s="463"/>
      <c r="BU70" s="464"/>
      <c r="BV70" s="433">
        <f>CD70</f>
        <v>2</v>
      </c>
      <c r="BW70" s="469"/>
      <c r="BX70" s="469"/>
      <c r="BY70" s="469"/>
      <c r="BZ70" s="469"/>
      <c r="CA70" s="469"/>
      <c r="CB70" s="469"/>
      <c r="CC70" s="470"/>
      <c r="CD70" s="383">
        <f>IF(BD70="-","-",IF(BM70="прямая",IF(BD70&gt;120%,CE70,IF(BD70&lt;80%,CI70,CG70)),IF(BD70&lt;80%,CE70,IF(BD70&gt;120%,CI70,CG70))))</f>
        <v>2</v>
      </c>
      <c r="CE70" s="383">
        <v>1</v>
      </c>
      <c r="CF70" s="383" t="str">
        <f>IF(BM70="прямая","гр.5&gt;120%",IF(BM70="обратная","гр.5&lt;80%","???"))</f>
        <v>гр.5&gt;120%</v>
      </c>
      <c r="CG70" s="383">
        <v>2</v>
      </c>
      <c r="CH70" s="383" t="s">
        <v>86</v>
      </c>
      <c r="CI70" s="383">
        <v>3</v>
      </c>
      <c r="CJ70" s="383" t="str">
        <f>IF(BM70="прямая","гр.5&lt;80%",IF(BM70="обратная","гр.5&gt;120%","???"))</f>
        <v>гр.5&lt;80%</v>
      </c>
    </row>
    <row r="71" spans="1:88">
      <c r="A71" s="260" t="s">
        <v>265</v>
      </c>
      <c r="B71" s="261"/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  <c r="AD71" s="261"/>
      <c r="AE71" s="261"/>
      <c r="AF71" s="261"/>
      <c r="AG71" s="261"/>
      <c r="AH71" s="261"/>
      <c r="AI71" s="261"/>
      <c r="AJ71" s="262"/>
      <c r="AK71" s="237"/>
      <c r="AL71" s="455"/>
      <c r="AM71" s="456"/>
      <c r="AN71" s="456"/>
      <c r="AO71" s="456"/>
      <c r="AP71" s="456"/>
      <c r="AQ71" s="456"/>
      <c r="AR71" s="456"/>
      <c r="AS71" s="456"/>
      <c r="AT71" s="457"/>
      <c r="AU71" s="455"/>
      <c r="AV71" s="456"/>
      <c r="AW71" s="456"/>
      <c r="AX71" s="456"/>
      <c r="AY71" s="456"/>
      <c r="AZ71" s="456"/>
      <c r="BA71" s="456"/>
      <c r="BB71" s="456"/>
      <c r="BC71" s="457"/>
      <c r="BD71" s="460">
        <f t="shared" ref="BD71" si="24">IF(BC71="-","-",IF(BB71=BC71,1,IF(BB71=0,120%,BC71/BB71)))</f>
        <v>1</v>
      </c>
      <c r="BE71" s="461">
        <f t="shared" si="19"/>
        <v>1.2</v>
      </c>
      <c r="BF71" s="461">
        <f t="shared" si="19"/>
        <v>1.2</v>
      </c>
      <c r="BG71" s="461">
        <f t="shared" si="19"/>
        <v>1</v>
      </c>
      <c r="BH71" s="461">
        <f t="shared" si="19"/>
        <v>0.83333333333333337</v>
      </c>
      <c r="BI71" s="461">
        <f t="shared" si="19"/>
        <v>0.83333333333333337</v>
      </c>
      <c r="BJ71" s="461">
        <f t="shared" si="19"/>
        <v>1</v>
      </c>
      <c r="BK71" s="461">
        <f t="shared" si="19"/>
        <v>1.2</v>
      </c>
      <c r="BL71" s="462">
        <f t="shared" si="19"/>
        <v>1.2</v>
      </c>
      <c r="BM71" s="465"/>
      <c r="BN71" s="466"/>
      <c r="BO71" s="466"/>
      <c r="BP71" s="466"/>
      <c r="BQ71" s="466"/>
      <c r="BR71" s="466"/>
      <c r="BS71" s="466"/>
      <c r="BT71" s="466"/>
      <c r="BU71" s="467"/>
      <c r="BV71" s="471"/>
      <c r="BW71" s="472"/>
      <c r="BX71" s="472"/>
      <c r="BY71" s="472"/>
      <c r="BZ71" s="472"/>
      <c r="CA71" s="472"/>
      <c r="CB71" s="472"/>
      <c r="CC71" s="473"/>
      <c r="CD71" s="432">
        <f t="shared" ref="CD71" si="25">IF(CA71="-","-",IF(CB71="прямая",IF(CA71&gt;120%,CE71,IF(CA71&lt;80%,CI71,CG71)),IF(CA71&lt;80%,CE71,IF(CA71&gt;120%,CI71,CG71))))</f>
        <v>1</v>
      </c>
      <c r="CE71" s="432">
        <v>1</v>
      </c>
      <c r="CF71" s="432" t="str">
        <f t="shared" si="21"/>
        <v>???</v>
      </c>
      <c r="CG71" s="432">
        <v>2</v>
      </c>
      <c r="CH71" s="432" t="s">
        <v>86</v>
      </c>
      <c r="CI71" s="432">
        <v>3</v>
      </c>
      <c r="CJ71" s="432" t="str">
        <f t="shared" si="22"/>
        <v>???</v>
      </c>
    </row>
    <row r="72" spans="1:88">
      <c r="A72" s="232" t="s">
        <v>266</v>
      </c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234"/>
      <c r="AK72" s="235" t="s">
        <v>262</v>
      </c>
      <c r="AL72" s="267">
        <v>0</v>
      </c>
      <c r="AM72" s="453"/>
      <c r="AN72" s="453"/>
      <c r="AO72" s="453"/>
      <c r="AP72" s="453"/>
      <c r="AQ72" s="453"/>
      <c r="AR72" s="453"/>
      <c r="AS72" s="453"/>
      <c r="AT72" s="454"/>
      <c r="AU72" s="267">
        <v>0</v>
      </c>
      <c r="AV72" s="453"/>
      <c r="AW72" s="453"/>
      <c r="AX72" s="453"/>
      <c r="AY72" s="453"/>
      <c r="AZ72" s="453"/>
      <c r="BA72" s="453"/>
      <c r="BB72" s="453"/>
      <c r="BC72" s="454"/>
      <c r="BD72" s="268">
        <f t="shared" ref="BD72" si="26">IF(AU72="-","-",IF(AL72=AU72,1,IF(AL72=0,120%,AU72/AL72)))</f>
        <v>1</v>
      </c>
      <c r="BE72" s="458">
        <f t="shared" si="19"/>
        <v>1.2</v>
      </c>
      <c r="BF72" s="458">
        <f t="shared" si="19"/>
        <v>1.2</v>
      </c>
      <c r="BG72" s="458">
        <f t="shared" si="19"/>
        <v>1</v>
      </c>
      <c r="BH72" s="458">
        <f t="shared" si="19"/>
        <v>0.83333333333333337</v>
      </c>
      <c r="BI72" s="458">
        <f t="shared" si="19"/>
        <v>0.83333333333333337</v>
      </c>
      <c r="BJ72" s="458">
        <f t="shared" si="19"/>
        <v>1</v>
      </c>
      <c r="BK72" s="458">
        <f t="shared" si="19"/>
        <v>1.2</v>
      </c>
      <c r="BL72" s="459">
        <f t="shared" si="19"/>
        <v>1.2</v>
      </c>
      <c r="BM72" s="267" t="s">
        <v>85</v>
      </c>
      <c r="BN72" s="453"/>
      <c r="BO72" s="453"/>
      <c r="BP72" s="453"/>
      <c r="BQ72" s="453"/>
      <c r="BR72" s="453"/>
      <c r="BS72" s="453"/>
      <c r="BT72" s="453"/>
      <c r="BU72" s="454"/>
      <c r="BV72" s="468">
        <f>CD72</f>
        <v>2</v>
      </c>
      <c r="BW72" s="165"/>
      <c r="BX72" s="165"/>
      <c r="BY72" s="165"/>
      <c r="BZ72" s="165"/>
      <c r="CA72" s="165"/>
      <c r="CB72" s="165"/>
      <c r="CC72" s="166"/>
      <c r="CD72" s="264">
        <f>IF(BD72="-","-",IF(BM72="прямая",IF(BD72&gt;120%,CE72,IF(BD72&lt;80%,CI72,CG72)),IF(BD72&lt;80%,CE72,IF(BD72&gt;120%,CI72,CG72))))</f>
        <v>2</v>
      </c>
      <c r="CE72" s="264">
        <v>1</v>
      </c>
      <c r="CF72" s="264" t="str">
        <f>IF(BM72="прямая","гр.5&gt;120%",IF(BM72="обратная","гр.5&lt;80%","???"))</f>
        <v>гр.5&gt;120%</v>
      </c>
      <c r="CG72" s="264">
        <v>2</v>
      </c>
      <c r="CH72" s="264" t="s">
        <v>86</v>
      </c>
      <c r="CI72" s="264">
        <v>3</v>
      </c>
      <c r="CJ72" s="264" t="str">
        <f>IF(BM72="прямая","гр.5&lt;80%",IF(BM72="обратная","гр.5&gt;120%","???"))</f>
        <v>гр.5&lt;80%</v>
      </c>
    </row>
    <row r="73" spans="1:88" ht="15.75">
      <c r="A73" s="260" t="s">
        <v>267</v>
      </c>
      <c r="B73" s="261"/>
      <c r="C73" s="261"/>
      <c r="D73" s="261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A73" s="261"/>
      <c r="AB73" s="261"/>
      <c r="AC73" s="261"/>
      <c r="AD73" s="261"/>
      <c r="AE73" s="261"/>
      <c r="AF73" s="261"/>
      <c r="AG73" s="261"/>
      <c r="AH73" s="261"/>
      <c r="AI73" s="261"/>
      <c r="AJ73" s="262"/>
      <c r="AK73" s="237"/>
      <c r="AL73" s="455"/>
      <c r="AM73" s="456"/>
      <c r="AN73" s="456"/>
      <c r="AO73" s="456"/>
      <c r="AP73" s="456"/>
      <c r="AQ73" s="456"/>
      <c r="AR73" s="456"/>
      <c r="AS73" s="456"/>
      <c r="AT73" s="457"/>
      <c r="AU73" s="455"/>
      <c r="AV73" s="456"/>
      <c r="AW73" s="456"/>
      <c r="AX73" s="456"/>
      <c r="AY73" s="456"/>
      <c r="AZ73" s="456"/>
      <c r="BA73" s="456"/>
      <c r="BB73" s="456"/>
      <c r="BC73" s="457"/>
      <c r="BD73" s="460">
        <f t="shared" ref="BD73" si="27">IF(BC73="-","-",IF(BB73=BC73,1,IF(BB73=0,120%,BC73/BB73)))</f>
        <v>1</v>
      </c>
      <c r="BE73" s="461">
        <f t="shared" si="19"/>
        <v>1.2</v>
      </c>
      <c r="BF73" s="461">
        <f t="shared" si="19"/>
        <v>1.2</v>
      </c>
      <c r="BG73" s="461">
        <f t="shared" si="19"/>
        <v>1</v>
      </c>
      <c r="BH73" s="461">
        <f t="shared" si="19"/>
        <v>0.83333333333333337</v>
      </c>
      <c r="BI73" s="461">
        <f t="shared" si="19"/>
        <v>0.83333333333333337</v>
      </c>
      <c r="BJ73" s="461">
        <f t="shared" si="19"/>
        <v>1</v>
      </c>
      <c r="BK73" s="461">
        <f t="shared" si="19"/>
        <v>1.2</v>
      </c>
      <c r="BL73" s="462">
        <f t="shared" si="19"/>
        <v>1.2</v>
      </c>
      <c r="BM73" s="455"/>
      <c r="BN73" s="456"/>
      <c r="BO73" s="456"/>
      <c r="BP73" s="456"/>
      <c r="BQ73" s="456"/>
      <c r="BR73" s="456"/>
      <c r="BS73" s="456"/>
      <c r="BT73" s="456"/>
      <c r="BU73" s="457"/>
      <c r="BV73" s="170"/>
      <c r="BW73" s="171"/>
      <c r="BX73" s="171"/>
      <c r="BY73" s="171"/>
      <c r="BZ73" s="171"/>
      <c r="CA73" s="171"/>
      <c r="CB73" s="171"/>
      <c r="CC73" s="172"/>
      <c r="CD73" s="266">
        <f t="shared" ref="CD73" si="28">IF(CA73="-","-",IF(CB73="прямая",IF(CA73&gt;120%,CE73,IF(CA73&lt;80%,CI73,CG73)),IF(CA73&lt;80%,CE73,IF(CA73&gt;120%,CI73,CG73))))</f>
        <v>1</v>
      </c>
      <c r="CE73" s="266">
        <v>1</v>
      </c>
      <c r="CF73" s="266" t="str">
        <f t="shared" si="21"/>
        <v>???</v>
      </c>
      <c r="CG73" s="266">
        <v>2</v>
      </c>
      <c r="CH73" s="266" t="s">
        <v>86</v>
      </c>
      <c r="CI73" s="266">
        <v>3</v>
      </c>
      <c r="CJ73" s="266" t="str">
        <f t="shared" si="22"/>
        <v>???</v>
      </c>
    </row>
    <row r="74" spans="1:88" s="20" customFormat="1">
      <c r="A74" s="214" t="s">
        <v>268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6"/>
      <c r="AK74" s="217"/>
      <c r="AL74" s="474"/>
      <c r="AM74" s="475"/>
      <c r="AN74" s="475"/>
      <c r="AO74" s="475"/>
      <c r="AP74" s="475"/>
      <c r="AQ74" s="475"/>
      <c r="AR74" s="475"/>
      <c r="AS74" s="475"/>
      <c r="AT74" s="476"/>
      <c r="AU74" s="474"/>
      <c r="AV74" s="475"/>
      <c r="AW74" s="475"/>
      <c r="AX74" s="475"/>
      <c r="AY74" s="475"/>
      <c r="AZ74" s="475"/>
      <c r="BA74" s="475"/>
      <c r="BB74" s="475"/>
      <c r="BC74" s="476"/>
      <c r="BD74" s="474"/>
      <c r="BE74" s="475"/>
      <c r="BF74" s="475"/>
      <c r="BG74" s="475"/>
      <c r="BH74" s="475"/>
      <c r="BI74" s="475"/>
      <c r="BJ74" s="475"/>
      <c r="BK74" s="475"/>
      <c r="BL74" s="476"/>
      <c r="BM74" s="406"/>
      <c r="BN74" s="480"/>
      <c r="BO74" s="480"/>
      <c r="BP74" s="480"/>
      <c r="BQ74" s="480"/>
      <c r="BR74" s="480"/>
      <c r="BS74" s="480"/>
      <c r="BT74" s="480"/>
      <c r="BU74" s="481"/>
      <c r="BV74" s="485">
        <f>BV76</f>
        <v>2</v>
      </c>
      <c r="BW74" s="221"/>
      <c r="BX74" s="221"/>
      <c r="BY74" s="221"/>
      <c r="BZ74" s="221"/>
      <c r="CA74" s="221"/>
      <c r="CB74" s="221"/>
      <c r="CC74" s="222"/>
      <c r="CD74" s="429">
        <f>CD76</f>
        <v>2</v>
      </c>
      <c r="CE74" s="305"/>
      <c r="CF74" s="305"/>
      <c r="CG74" s="305"/>
      <c r="CH74" s="305"/>
      <c r="CI74" s="305"/>
      <c r="CJ74" s="305"/>
    </row>
    <row r="75" spans="1:88" s="20" customFormat="1">
      <c r="A75" s="208" t="s">
        <v>269</v>
      </c>
      <c r="B75" s="209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  <c r="AA75" s="209"/>
      <c r="AB75" s="209"/>
      <c r="AC75" s="209"/>
      <c r="AD75" s="209"/>
      <c r="AE75" s="209"/>
      <c r="AF75" s="209"/>
      <c r="AG75" s="209"/>
      <c r="AH75" s="209"/>
      <c r="AI75" s="209"/>
      <c r="AJ75" s="210"/>
      <c r="AK75" s="219"/>
      <c r="AL75" s="477"/>
      <c r="AM75" s="478"/>
      <c r="AN75" s="478"/>
      <c r="AO75" s="478"/>
      <c r="AP75" s="478"/>
      <c r="AQ75" s="478"/>
      <c r="AR75" s="478"/>
      <c r="AS75" s="478"/>
      <c r="AT75" s="479"/>
      <c r="AU75" s="477"/>
      <c r="AV75" s="478"/>
      <c r="AW75" s="478"/>
      <c r="AX75" s="478"/>
      <c r="AY75" s="478"/>
      <c r="AZ75" s="478"/>
      <c r="BA75" s="478"/>
      <c r="BB75" s="478"/>
      <c r="BC75" s="479"/>
      <c r="BD75" s="477"/>
      <c r="BE75" s="478"/>
      <c r="BF75" s="478"/>
      <c r="BG75" s="478"/>
      <c r="BH75" s="478"/>
      <c r="BI75" s="478"/>
      <c r="BJ75" s="478"/>
      <c r="BK75" s="478"/>
      <c r="BL75" s="479"/>
      <c r="BM75" s="482"/>
      <c r="BN75" s="483"/>
      <c r="BO75" s="483"/>
      <c r="BP75" s="483"/>
      <c r="BQ75" s="483"/>
      <c r="BR75" s="483"/>
      <c r="BS75" s="483"/>
      <c r="BT75" s="483"/>
      <c r="BU75" s="484"/>
      <c r="BV75" s="226"/>
      <c r="BW75" s="227"/>
      <c r="BX75" s="227"/>
      <c r="BY75" s="227"/>
      <c r="BZ75" s="227"/>
      <c r="CA75" s="227"/>
      <c r="CB75" s="227"/>
      <c r="CC75" s="228"/>
      <c r="CD75" s="307"/>
      <c r="CE75" s="307"/>
      <c r="CF75" s="307"/>
      <c r="CG75" s="307"/>
      <c r="CH75" s="307"/>
      <c r="CI75" s="307"/>
      <c r="CJ75" s="307"/>
    </row>
    <row r="76" spans="1:88">
      <c r="A76" s="232" t="s">
        <v>209</v>
      </c>
      <c r="B76" s="233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3"/>
      <c r="Z76" s="233"/>
      <c r="AA76" s="233"/>
      <c r="AB76" s="233"/>
      <c r="AC76" s="233"/>
      <c r="AD76" s="233"/>
      <c r="AE76" s="233"/>
      <c r="AF76" s="233"/>
      <c r="AG76" s="233"/>
      <c r="AH76" s="233"/>
      <c r="AI76" s="233"/>
      <c r="AJ76" s="234"/>
      <c r="AK76" s="235" t="s">
        <v>262</v>
      </c>
      <c r="AL76" s="267">
        <v>0</v>
      </c>
      <c r="AM76" s="248"/>
      <c r="AN76" s="248"/>
      <c r="AO76" s="248"/>
      <c r="AP76" s="248"/>
      <c r="AQ76" s="248"/>
      <c r="AR76" s="248"/>
      <c r="AS76" s="248"/>
      <c r="AT76" s="249"/>
      <c r="AU76" s="267">
        <v>0</v>
      </c>
      <c r="AV76" s="248"/>
      <c r="AW76" s="248"/>
      <c r="AX76" s="248"/>
      <c r="AY76" s="248"/>
      <c r="AZ76" s="248"/>
      <c r="BA76" s="248"/>
      <c r="BB76" s="248"/>
      <c r="BC76" s="249"/>
      <c r="BD76" s="238">
        <f>IF(AU76="-","-",IF(AL76=AU76,1,IF(AL76=0,120%,AU76/AL76)))</f>
        <v>1</v>
      </c>
      <c r="BE76" s="239">
        <f t="shared" ref="BE76:BL79" si="29">IF(BD76="-","-",IF(BC76=BD76,1,IF(BC76=0,120%,BD76/BC76)))</f>
        <v>1.2</v>
      </c>
      <c r="BF76" s="239">
        <f t="shared" si="29"/>
        <v>1.2</v>
      </c>
      <c r="BG76" s="239">
        <f t="shared" si="29"/>
        <v>1</v>
      </c>
      <c r="BH76" s="239">
        <f t="shared" si="29"/>
        <v>0.83333333333333337</v>
      </c>
      <c r="BI76" s="239">
        <f t="shared" si="29"/>
        <v>0.83333333333333337</v>
      </c>
      <c r="BJ76" s="239">
        <f t="shared" si="29"/>
        <v>1</v>
      </c>
      <c r="BK76" s="239">
        <f t="shared" si="29"/>
        <v>1.2</v>
      </c>
      <c r="BL76" s="240">
        <f t="shared" si="29"/>
        <v>1.2</v>
      </c>
      <c r="BM76" s="267" t="s">
        <v>140</v>
      </c>
      <c r="BN76" s="248"/>
      <c r="BO76" s="248"/>
      <c r="BP76" s="248"/>
      <c r="BQ76" s="248"/>
      <c r="BR76" s="248"/>
      <c r="BS76" s="248"/>
      <c r="BT76" s="248"/>
      <c r="BU76" s="249"/>
      <c r="BV76" s="256">
        <v>2</v>
      </c>
      <c r="BW76" s="256"/>
      <c r="BX76" s="256"/>
      <c r="BY76" s="256"/>
      <c r="BZ76" s="256"/>
      <c r="CA76" s="256"/>
      <c r="CB76" s="256"/>
      <c r="CC76" s="256"/>
      <c r="CD76" s="256">
        <v>2</v>
      </c>
      <c r="CE76" s="263">
        <v>1</v>
      </c>
      <c r="CF76" s="263" t="str">
        <f>IF(BM76="прямая","гр.5&gt;120%",IF(BM76="обратная","гр.5&lt;80%","???"))</f>
        <v>гр.5&lt;80%</v>
      </c>
      <c r="CG76" s="263">
        <v>2</v>
      </c>
      <c r="CH76" s="263" t="s">
        <v>86</v>
      </c>
      <c r="CI76" s="263">
        <v>3</v>
      </c>
      <c r="CJ76" s="263" t="str">
        <f>IF(BM76="прямая","гр.5&lt;80%",IF(BM76="обратная","гр.5&gt;120%","???"))</f>
        <v>гр.5&gt;120%</v>
      </c>
    </row>
    <row r="77" spans="1:88">
      <c r="A77" s="257" t="s">
        <v>270</v>
      </c>
      <c r="B77" s="258"/>
      <c r="C77" s="258"/>
      <c r="D77" s="258"/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9"/>
      <c r="AK77" s="236"/>
      <c r="AL77" s="250"/>
      <c r="AM77" s="251"/>
      <c r="AN77" s="251"/>
      <c r="AO77" s="251"/>
      <c r="AP77" s="251"/>
      <c r="AQ77" s="251"/>
      <c r="AR77" s="251"/>
      <c r="AS77" s="251"/>
      <c r="AT77" s="252"/>
      <c r="AU77" s="250"/>
      <c r="AV77" s="251"/>
      <c r="AW77" s="251"/>
      <c r="AX77" s="251"/>
      <c r="AY77" s="251"/>
      <c r="AZ77" s="251"/>
      <c r="BA77" s="251"/>
      <c r="BB77" s="251"/>
      <c r="BC77" s="252"/>
      <c r="BD77" s="241">
        <f>IF(BC77="-","-",IF(BB77=BC77,1,IF(BB77=0,120%,BC77/BB77)))</f>
        <v>1</v>
      </c>
      <c r="BE77" s="242">
        <f t="shared" si="29"/>
        <v>1.2</v>
      </c>
      <c r="BF77" s="242">
        <f t="shared" si="29"/>
        <v>1.2</v>
      </c>
      <c r="BG77" s="242">
        <f t="shared" si="29"/>
        <v>1</v>
      </c>
      <c r="BH77" s="242">
        <f t="shared" si="29"/>
        <v>0.83333333333333337</v>
      </c>
      <c r="BI77" s="242">
        <f t="shared" si="29"/>
        <v>0.83333333333333337</v>
      </c>
      <c r="BJ77" s="242">
        <f t="shared" si="29"/>
        <v>1</v>
      </c>
      <c r="BK77" s="242">
        <f t="shared" si="29"/>
        <v>1.2</v>
      </c>
      <c r="BL77" s="243">
        <f t="shared" si="29"/>
        <v>1.2</v>
      </c>
      <c r="BM77" s="250"/>
      <c r="BN77" s="251"/>
      <c r="BO77" s="251"/>
      <c r="BP77" s="251"/>
      <c r="BQ77" s="251"/>
      <c r="BR77" s="251"/>
      <c r="BS77" s="251"/>
      <c r="BT77" s="251"/>
      <c r="BU77" s="252"/>
      <c r="BV77" s="256"/>
      <c r="BW77" s="256"/>
      <c r="BX77" s="256"/>
      <c r="BY77" s="256"/>
      <c r="BZ77" s="256"/>
      <c r="CA77" s="256"/>
      <c r="CB77" s="256"/>
      <c r="CC77" s="256"/>
      <c r="CD77" s="256"/>
      <c r="CE77" s="263">
        <v>1</v>
      </c>
      <c r="CF77" s="263" t="str">
        <f>IF($G77="прямая","гр.5&gt;120%",IF($G77="обратная","гр.5&lt;80%","???"))</f>
        <v>???</v>
      </c>
      <c r="CG77" s="263">
        <v>2</v>
      </c>
      <c r="CH77" s="263" t="s">
        <v>86</v>
      </c>
      <c r="CI77" s="263">
        <v>3</v>
      </c>
      <c r="CJ77" s="263" t="str">
        <f>IF($G77="прямая","гр.5&lt;80%",IF($G77="обратная","гр.5&gt;120%","???"))</f>
        <v>???</v>
      </c>
    </row>
    <row r="78" spans="1:88">
      <c r="A78" s="257" t="s">
        <v>271</v>
      </c>
      <c r="B78" s="258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9"/>
      <c r="AK78" s="236"/>
      <c r="AL78" s="250"/>
      <c r="AM78" s="251"/>
      <c r="AN78" s="251"/>
      <c r="AO78" s="251"/>
      <c r="AP78" s="251"/>
      <c r="AQ78" s="251"/>
      <c r="AR78" s="251"/>
      <c r="AS78" s="251"/>
      <c r="AT78" s="252"/>
      <c r="AU78" s="250"/>
      <c r="AV78" s="251"/>
      <c r="AW78" s="251"/>
      <c r="AX78" s="251"/>
      <c r="AY78" s="251"/>
      <c r="AZ78" s="251"/>
      <c r="BA78" s="251"/>
      <c r="BB78" s="251"/>
      <c r="BC78" s="252"/>
      <c r="BD78" s="241">
        <f>IF(BC78="-","-",IF(BB78=BC78,1,IF(BB78=0,120%,BC78/BB78)))</f>
        <v>1</v>
      </c>
      <c r="BE78" s="242">
        <f t="shared" si="29"/>
        <v>1.2</v>
      </c>
      <c r="BF78" s="242">
        <f t="shared" si="29"/>
        <v>1.2</v>
      </c>
      <c r="BG78" s="242">
        <f t="shared" si="29"/>
        <v>1</v>
      </c>
      <c r="BH78" s="242">
        <f t="shared" si="29"/>
        <v>0.83333333333333337</v>
      </c>
      <c r="BI78" s="242">
        <f t="shared" si="29"/>
        <v>0.83333333333333337</v>
      </c>
      <c r="BJ78" s="242">
        <f t="shared" si="29"/>
        <v>1</v>
      </c>
      <c r="BK78" s="242">
        <f t="shared" si="29"/>
        <v>1.2</v>
      </c>
      <c r="BL78" s="243">
        <f t="shared" si="29"/>
        <v>1.2</v>
      </c>
      <c r="BM78" s="250"/>
      <c r="BN78" s="251"/>
      <c r="BO78" s="251"/>
      <c r="BP78" s="251"/>
      <c r="BQ78" s="251"/>
      <c r="BR78" s="251"/>
      <c r="BS78" s="251"/>
      <c r="BT78" s="251"/>
      <c r="BU78" s="252"/>
      <c r="BV78" s="256"/>
      <c r="BW78" s="256"/>
      <c r="BX78" s="256"/>
      <c r="BY78" s="256"/>
      <c r="BZ78" s="256"/>
      <c r="CA78" s="256"/>
      <c r="CB78" s="256"/>
      <c r="CC78" s="256"/>
      <c r="CD78" s="256"/>
      <c r="CE78" s="263">
        <v>1</v>
      </c>
      <c r="CF78" s="263" t="str">
        <f>IF($G78="прямая","гр.5&gt;120%",IF($G78="обратная","гр.5&lt;80%","???"))</f>
        <v>???</v>
      </c>
      <c r="CG78" s="263">
        <v>2</v>
      </c>
      <c r="CH78" s="263" t="s">
        <v>86</v>
      </c>
      <c r="CI78" s="263">
        <v>3</v>
      </c>
      <c r="CJ78" s="263" t="str">
        <f>IF($G78="прямая","гр.5&lt;80%",IF($G78="обратная","гр.5&gt;120%","???"))</f>
        <v>???</v>
      </c>
    </row>
    <row r="79" spans="1:88">
      <c r="A79" s="260" t="s">
        <v>265</v>
      </c>
      <c r="B79" s="261"/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262"/>
      <c r="AK79" s="237"/>
      <c r="AL79" s="253"/>
      <c r="AM79" s="254"/>
      <c r="AN79" s="254"/>
      <c r="AO79" s="254"/>
      <c r="AP79" s="254"/>
      <c r="AQ79" s="254"/>
      <c r="AR79" s="254"/>
      <c r="AS79" s="254"/>
      <c r="AT79" s="255"/>
      <c r="AU79" s="253"/>
      <c r="AV79" s="254"/>
      <c r="AW79" s="254"/>
      <c r="AX79" s="254"/>
      <c r="AY79" s="254"/>
      <c r="AZ79" s="254"/>
      <c r="BA79" s="254"/>
      <c r="BB79" s="254"/>
      <c r="BC79" s="255"/>
      <c r="BD79" s="244">
        <f>IF(BC79="-","-",IF(BB79=BC79,1,IF(BB79=0,120%,BC79/BB79)))</f>
        <v>1</v>
      </c>
      <c r="BE79" s="245">
        <f t="shared" si="29"/>
        <v>1.2</v>
      </c>
      <c r="BF79" s="245">
        <f t="shared" si="29"/>
        <v>1.2</v>
      </c>
      <c r="BG79" s="245">
        <f t="shared" si="29"/>
        <v>1</v>
      </c>
      <c r="BH79" s="245">
        <f t="shared" si="29"/>
        <v>0.83333333333333337</v>
      </c>
      <c r="BI79" s="245">
        <f t="shared" si="29"/>
        <v>0.83333333333333337</v>
      </c>
      <c r="BJ79" s="245">
        <f t="shared" si="29"/>
        <v>1</v>
      </c>
      <c r="BK79" s="245">
        <f t="shared" si="29"/>
        <v>1.2</v>
      </c>
      <c r="BL79" s="246">
        <f t="shared" si="29"/>
        <v>1.2</v>
      </c>
      <c r="BM79" s="253"/>
      <c r="BN79" s="254"/>
      <c r="BO79" s="254"/>
      <c r="BP79" s="254"/>
      <c r="BQ79" s="254"/>
      <c r="BR79" s="254"/>
      <c r="BS79" s="254"/>
      <c r="BT79" s="254"/>
      <c r="BU79" s="255"/>
      <c r="BV79" s="256"/>
      <c r="BW79" s="256"/>
      <c r="BX79" s="256"/>
      <c r="BY79" s="256"/>
      <c r="BZ79" s="256"/>
      <c r="CA79" s="256"/>
      <c r="CB79" s="256"/>
      <c r="CC79" s="256"/>
      <c r="CD79" s="256"/>
      <c r="CE79" s="264">
        <v>1</v>
      </c>
      <c r="CF79" s="264" t="str">
        <f>IF($G79="прямая","гр.5&gt;120%",IF($G79="обратная","гр.5&lt;80%","???"))</f>
        <v>???</v>
      </c>
      <c r="CG79" s="264">
        <v>2</v>
      </c>
      <c r="CH79" s="264" t="s">
        <v>86</v>
      </c>
      <c r="CI79" s="264">
        <v>3</v>
      </c>
      <c r="CJ79" s="264" t="str">
        <f>IF($G79="прямая","гр.5&lt;80%",IF($G79="обратная","гр.5&gt;120%","???"))</f>
        <v>???</v>
      </c>
    </row>
    <row r="80" spans="1:88" s="20" customFormat="1">
      <c r="A80" s="214" t="s">
        <v>272</v>
      </c>
      <c r="B80" s="215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6"/>
      <c r="AK80" s="217"/>
      <c r="AL80" s="406" t="s">
        <v>79</v>
      </c>
      <c r="AM80" s="221"/>
      <c r="AN80" s="221"/>
      <c r="AO80" s="221"/>
      <c r="AP80" s="221"/>
      <c r="AQ80" s="221"/>
      <c r="AR80" s="221"/>
      <c r="AS80" s="221"/>
      <c r="AT80" s="222"/>
      <c r="AU80" s="406" t="s">
        <v>79</v>
      </c>
      <c r="AV80" s="221"/>
      <c r="AW80" s="221"/>
      <c r="AX80" s="221"/>
      <c r="AY80" s="221"/>
      <c r="AZ80" s="221"/>
      <c r="BA80" s="221"/>
      <c r="BB80" s="221"/>
      <c r="BC80" s="222"/>
      <c r="BD80" s="406" t="s">
        <v>79</v>
      </c>
      <c r="BE80" s="221"/>
      <c r="BF80" s="221"/>
      <c r="BG80" s="221"/>
      <c r="BH80" s="221"/>
      <c r="BI80" s="221"/>
      <c r="BJ80" s="221"/>
      <c r="BK80" s="221"/>
      <c r="BL80" s="222"/>
      <c r="BM80" s="406" t="s">
        <v>79</v>
      </c>
      <c r="BN80" s="221"/>
      <c r="BO80" s="221"/>
      <c r="BP80" s="221"/>
      <c r="BQ80" s="221"/>
      <c r="BR80" s="221"/>
      <c r="BS80" s="221"/>
      <c r="BT80" s="221"/>
      <c r="BU80" s="222"/>
      <c r="BV80" s="485">
        <f>AVERAGE(BV86:CC97)</f>
        <v>2</v>
      </c>
      <c r="BW80" s="221"/>
      <c r="BX80" s="221"/>
      <c r="BY80" s="221"/>
      <c r="BZ80" s="221"/>
      <c r="CA80" s="221"/>
      <c r="CB80" s="221"/>
      <c r="CC80" s="222"/>
      <c r="CD80" s="305">
        <f>(CD86+CD90)/2</f>
        <v>2</v>
      </c>
      <c r="CE80" s="305" t="s">
        <v>79</v>
      </c>
      <c r="CF80" s="305" t="s">
        <v>79</v>
      </c>
      <c r="CG80" s="305" t="s">
        <v>79</v>
      </c>
      <c r="CH80" s="305" t="s">
        <v>79</v>
      </c>
      <c r="CI80" s="305" t="s">
        <v>79</v>
      </c>
      <c r="CJ80" s="305" t="s">
        <v>79</v>
      </c>
    </row>
    <row r="81" spans="1:88" s="20" customFormat="1">
      <c r="A81" s="205" t="s">
        <v>273</v>
      </c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7"/>
      <c r="AK81" s="218"/>
      <c r="AL81" s="223"/>
      <c r="AM81" s="224"/>
      <c r="AN81" s="224"/>
      <c r="AO81" s="224"/>
      <c r="AP81" s="224"/>
      <c r="AQ81" s="224"/>
      <c r="AR81" s="224"/>
      <c r="AS81" s="224"/>
      <c r="AT81" s="225"/>
      <c r="AU81" s="223"/>
      <c r="AV81" s="224"/>
      <c r="AW81" s="224"/>
      <c r="AX81" s="224"/>
      <c r="AY81" s="224"/>
      <c r="AZ81" s="224"/>
      <c r="BA81" s="224"/>
      <c r="BB81" s="224"/>
      <c r="BC81" s="225"/>
      <c r="BD81" s="223"/>
      <c r="BE81" s="224"/>
      <c r="BF81" s="224"/>
      <c r="BG81" s="224"/>
      <c r="BH81" s="224"/>
      <c r="BI81" s="224"/>
      <c r="BJ81" s="224"/>
      <c r="BK81" s="224"/>
      <c r="BL81" s="225"/>
      <c r="BM81" s="223"/>
      <c r="BN81" s="224"/>
      <c r="BO81" s="224"/>
      <c r="BP81" s="224"/>
      <c r="BQ81" s="224"/>
      <c r="BR81" s="224"/>
      <c r="BS81" s="224"/>
      <c r="BT81" s="224"/>
      <c r="BU81" s="225"/>
      <c r="BV81" s="223"/>
      <c r="BW81" s="224"/>
      <c r="BX81" s="224"/>
      <c r="BY81" s="224"/>
      <c r="BZ81" s="224"/>
      <c r="CA81" s="224"/>
      <c r="CB81" s="224"/>
      <c r="CC81" s="225"/>
      <c r="CD81" s="306"/>
      <c r="CE81" s="306"/>
      <c r="CF81" s="306"/>
      <c r="CG81" s="306"/>
      <c r="CH81" s="306"/>
      <c r="CI81" s="306"/>
      <c r="CJ81" s="306"/>
    </row>
    <row r="82" spans="1:88" s="20" customFormat="1">
      <c r="A82" s="205" t="s">
        <v>157</v>
      </c>
      <c r="B82" s="206"/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J82" s="207"/>
      <c r="AK82" s="218"/>
      <c r="AL82" s="223"/>
      <c r="AM82" s="224"/>
      <c r="AN82" s="224"/>
      <c r="AO82" s="224"/>
      <c r="AP82" s="224"/>
      <c r="AQ82" s="224"/>
      <c r="AR82" s="224"/>
      <c r="AS82" s="224"/>
      <c r="AT82" s="225"/>
      <c r="AU82" s="223"/>
      <c r="AV82" s="224"/>
      <c r="AW82" s="224"/>
      <c r="AX82" s="224"/>
      <c r="AY82" s="224"/>
      <c r="AZ82" s="224"/>
      <c r="BA82" s="224"/>
      <c r="BB82" s="224"/>
      <c r="BC82" s="225"/>
      <c r="BD82" s="223"/>
      <c r="BE82" s="224"/>
      <c r="BF82" s="224"/>
      <c r="BG82" s="224"/>
      <c r="BH82" s="224"/>
      <c r="BI82" s="224"/>
      <c r="BJ82" s="224"/>
      <c r="BK82" s="224"/>
      <c r="BL82" s="225"/>
      <c r="BM82" s="223"/>
      <c r="BN82" s="224"/>
      <c r="BO82" s="224"/>
      <c r="BP82" s="224"/>
      <c r="BQ82" s="224"/>
      <c r="BR82" s="224"/>
      <c r="BS82" s="224"/>
      <c r="BT82" s="224"/>
      <c r="BU82" s="225"/>
      <c r="BV82" s="223"/>
      <c r="BW82" s="224"/>
      <c r="BX82" s="224"/>
      <c r="BY82" s="224"/>
      <c r="BZ82" s="224"/>
      <c r="CA82" s="224"/>
      <c r="CB82" s="224"/>
      <c r="CC82" s="225"/>
      <c r="CD82" s="306"/>
      <c r="CE82" s="306"/>
      <c r="CF82" s="306"/>
      <c r="CG82" s="306"/>
      <c r="CH82" s="306"/>
      <c r="CI82" s="306"/>
      <c r="CJ82" s="306"/>
    </row>
    <row r="83" spans="1:88" s="20" customFormat="1">
      <c r="A83" s="205" t="s">
        <v>274</v>
      </c>
      <c r="B83" s="206"/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6"/>
      <c r="AI83" s="206"/>
      <c r="AJ83" s="207"/>
      <c r="AK83" s="218"/>
      <c r="AL83" s="223"/>
      <c r="AM83" s="224"/>
      <c r="AN83" s="224"/>
      <c r="AO83" s="224"/>
      <c r="AP83" s="224"/>
      <c r="AQ83" s="224"/>
      <c r="AR83" s="224"/>
      <c r="AS83" s="224"/>
      <c r="AT83" s="225"/>
      <c r="AU83" s="223"/>
      <c r="AV83" s="224"/>
      <c r="AW83" s="224"/>
      <c r="AX83" s="224"/>
      <c r="AY83" s="224"/>
      <c r="AZ83" s="224"/>
      <c r="BA83" s="224"/>
      <c r="BB83" s="224"/>
      <c r="BC83" s="225"/>
      <c r="BD83" s="223"/>
      <c r="BE83" s="224"/>
      <c r="BF83" s="224"/>
      <c r="BG83" s="224"/>
      <c r="BH83" s="224"/>
      <c r="BI83" s="224"/>
      <c r="BJ83" s="224"/>
      <c r="BK83" s="224"/>
      <c r="BL83" s="225"/>
      <c r="BM83" s="223"/>
      <c r="BN83" s="224"/>
      <c r="BO83" s="224"/>
      <c r="BP83" s="224"/>
      <c r="BQ83" s="224"/>
      <c r="BR83" s="224"/>
      <c r="BS83" s="224"/>
      <c r="BT83" s="224"/>
      <c r="BU83" s="225"/>
      <c r="BV83" s="223"/>
      <c r="BW83" s="224"/>
      <c r="BX83" s="224"/>
      <c r="BY83" s="224"/>
      <c r="BZ83" s="224"/>
      <c r="CA83" s="224"/>
      <c r="CB83" s="224"/>
      <c r="CC83" s="225"/>
      <c r="CD83" s="306"/>
      <c r="CE83" s="306"/>
      <c r="CF83" s="306"/>
      <c r="CG83" s="306"/>
      <c r="CH83" s="306"/>
      <c r="CI83" s="306"/>
      <c r="CJ83" s="306"/>
    </row>
    <row r="84" spans="1:88" s="20" customFormat="1">
      <c r="A84" s="208" t="s">
        <v>275</v>
      </c>
      <c r="B84" s="209"/>
      <c r="C84" s="20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10"/>
      <c r="AK84" s="219"/>
      <c r="AL84" s="226"/>
      <c r="AM84" s="227"/>
      <c r="AN84" s="227"/>
      <c r="AO84" s="227"/>
      <c r="AP84" s="227"/>
      <c r="AQ84" s="227"/>
      <c r="AR84" s="227"/>
      <c r="AS84" s="227"/>
      <c r="AT84" s="228"/>
      <c r="AU84" s="226"/>
      <c r="AV84" s="227"/>
      <c r="AW84" s="227"/>
      <c r="AX84" s="227"/>
      <c r="AY84" s="227"/>
      <c r="AZ84" s="227"/>
      <c r="BA84" s="227"/>
      <c r="BB84" s="227"/>
      <c r="BC84" s="228"/>
      <c r="BD84" s="226"/>
      <c r="BE84" s="227"/>
      <c r="BF84" s="227"/>
      <c r="BG84" s="227"/>
      <c r="BH84" s="227"/>
      <c r="BI84" s="227"/>
      <c r="BJ84" s="227"/>
      <c r="BK84" s="227"/>
      <c r="BL84" s="228"/>
      <c r="BM84" s="226"/>
      <c r="BN84" s="227"/>
      <c r="BO84" s="227"/>
      <c r="BP84" s="227"/>
      <c r="BQ84" s="227"/>
      <c r="BR84" s="227"/>
      <c r="BS84" s="227"/>
      <c r="BT84" s="227"/>
      <c r="BU84" s="228"/>
      <c r="BV84" s="226"/>
      <c r="BW84" s="227"/>
      <c r="BX84" s="227"/>
      <c r="BY84" s="227"/>
      <c r="BZ84" s="227"/>
      <c r="CA84" s="227"/>
      <c r="CB84" s="227"/>
      <c r="CC84" s="228"/>
      <c r="CD84" s="307"/>
      <c r="CE84" s="307"/>
      <c r="CF84" s="307"/>
      <c r="CG84" s="307"/>
      <c r="CH84" s="307"/>
      <c r="CI84" s="307"/>
      <c r="CJ84" s="307"/>
    </row>
    <row r="85" spans="1:88">
      <c r="A85" s="211" t="s">
        <v>83</v>
      </c>
      <c r="B85" s="211"/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30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  <c r="BI85" s="212"/>
      <c r="BJ85" s="212"/>
      <c r="BK85" s="212"/>
      <c r="BL85" s="212"/>
      <c r="BM85" s="200"/>
      <c r="BN85" s="200"/>
      <c r="BO85" s="200"/>
      <c r="BP85" s="200"/>
      <c r="BQ85" s="200"/>
      <c r="BR85" s="200"/>
      <c r="BS85" s="200"/>
      <c r="BT85" s="200"/>
      <c r="BU85" s="200"/>
      <c r="BV85" s="212"/>
      <c r="BW85" s="212"/>
      <c r="BX85" s="212"/>
      <c r="BY85" s="212"/>
      <c r="BZ85" s="212"/>
      <c r="CA85" s="212"/>
      <c r="CB85" s="212"/>
      <c r="CC85" s="212"/>
      <c r="CD85" s="41"/>
      <c r="CE85" s="41"/>
      <c r="CF85" s="41"/>
      <c r="CG85" s="41"/>
      <c r="CH85" s="41"/>
      <c r="CI85" s="41"/>
      <c r="CJ85" s="41"/>
    </row>
    <row r="86" spans="1:88">
      <c r="A86" s="232" t="s">
        <v>276</v>
      </c>
      <c r="B86" s="233"/>
      <c r="C86" s="233"/>
      <c r="D86" s="233"/>
      <c r="E86" s="233"/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33"/>
      <c r="Z86" s="233"/>
      <c r="AA86" s="233"/>
      <c r="AB86" s="233"/>
      <c r="AC86" s="233"/>
      <c r="AD86" s="233"/>
      <c r="AE86" s="233"/>
      <c r="AF86" s="233"/>
      <c r="AG86" s="233"/>
      <c r="AH86" s="233"/>
      <c r="AI86" s="233"/>
      <c r="AJ86" s="234"/>
      <c r="AK86" s="235" t="s">
        <v>277</v>
      </c>
      <c r="AL86" s="267">
        <v>0</v>
      </c>
      <c r="AM86" s="248"/>
      <c r="AN86" s="248"/>
      <c r="AO86" s="248"/>
      <c r="AP86" s="248"/>
      <c r="AQ86" s="248"/>
      <c r="AR86" s="248"/>
      <c r="AS86" s="248"/>
      <c r="AT86" s="249"/>
      <c r="AU86" s="267">
        <v>0</v>
      </c>
      <c r="AV86" s="248"/>
      <c r="AW86" s="248"/>
      <c r="AX86" s="248"/>
      <c r="AY86" s="248"/>
      <c r="AZ86" s="248"/>
      <c r="BA86" s="248"/>
      <c r="BB86" s="248"/>
      <c r="BC86" s="249"/>
      <c r="BD86" s="238">
        <f>IF(AU86="-","-",IF(AL86=AU86,1,IF(AL86=0,120%,AU86/AL86)))</f>
        <v>1</v>
      </c>
      <c r="BE86" s="239">
        <f t="shared" ref="BE86:BL97" si="30">IF(BD86="-","-",IF(BC86=BD86,1,IF(BC86=0,120%,BD86/BC86)))</f>
        <v>1.2</v>
      </c>
      <c r="BF86" s="239">
        <f t="shared" si="30"/>
        <v>1.2</v>
      </c>
      <c r="BG86" s="239">
        <f t="shared" si="30"/>
        <v>1</v>
      </c>
      <c r="BH86" s="239">
        <f t="shared" si="30"/>
        <v>0.83333333333333337</v>
      </c>
      <c r="BI86" s="239">
        <f t="shared" si="30"/>
        <v>0.83333333333333337</v>
      </c>
      <c r="BJ86" s="239">
        <f t="shared" si="30"/>
        <v>1</v>
      </c>
      <c r="BK86" s="239">
        <f t="shared" si="30"/>
        <v>1.2</v>
      </c>
      <c r="BL86" s="240">
        <f t="shared" si="30"/>
        <v>1.2</v>
      </c>
      <c r="BM86" s="267" t="s">
        <v>140</v>
      </c>
      <c r="BN86" s="248"/>
      <c r="BO86" s="248"/>
      <c r="BP86" s="248"/>
      <c r="BQ86" s="248"/>
      <c r="BR86" s="248"/>
      <c r="BS86" s="248"/>
      <c r="BT86" s="248"/>
      <c r="BU86" s="249"/>
      <c r="BV86" s="486">
        <f>CD86</f>
        <v>2</v>
      </c>
      <c r="BW86" s="248"/>
      <c r="BX86" s="248"/>
      <c r="BY86" s="248"/>
      <c r="BZ86" s="248"/>
      <c r="CA86" s="248"/>
      <c r="CB86" s="248"/>
      <c r="CC86" s="249"/>
      <c r="CD86" s="256">
        <v>2</v>
      </c>
      <c r="CE86" s="263">
        <v>1</v>
      </c>
      <c r="CF86" s="263" t="str">
        <f>IF(BM86="прямая","гр.5&gt;120%",IF(BM86="обратная","гр.5&lt;80%","???"))</f>
        <v>гр.5&lt;80%</v>
      </c>
      <c r="CG86" s="263">
        <v>2</v>
      </c>
      <c r="CH86" s="263" t="s">
        <v>86</v>
      </c>
      <c r="CI86" s="263">
        <v>3</v>
      </c>
      <c r="CJ86" s="263" t="str">
        <f>IF(BM86="прямая","гр.5&lt;80%",IF(BM86="обратная","гр.5&gt;120%","???"))</f>
        <v>гр.5&gt;120%</v>
      </c>
    </row>
    <row r="87" spans="1:88">
      <c r="A87" s="257" t="s">
        <v>278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9"/>
      <c r="AK87" s="236"/>
      <c r="AL87" s="250"/>
      <c r="AM87" s="251"/>
      <c r="AN87" s="251"/>
      <c r="AO87" s="251"/>
      <c r="AP87" s="251"/>
      <c r="AQ87" s="251"/>
      <c r="AR87" s="251"/>
      <c r="AS87" s="251"/>
      <c r="AT87" s="252"/>
      <c r="AU87" s="250"/>
      <c r="AV87" s="251"/>
      <c r="AW87" s="251"/>
      <c r="AX87" s="251"/>
      <c r="AY87" s="251"/>
      <c r="AZ87" s="251"/>
      <c r="BA87" s="251"/>
      <c r="BB87" s="251"/>
      <c r="BC87" s="252"/>
      <c r="BD87" s="241">
        <f>IF(BC87="-","-",IF(BB87=BC87,1,IF(BB87=0,120%,BC87/BB87)))</f>
        <v>1</v>
      </c>
      <c r="BE87" s="242">
        <f t="shared" si="30"/>
        <v>1.2</v>
      </c>
      <c r="BF87" s="242">
        <f t="shared" si="30"/>
        <v>1.2</v>
      </c>
      <c r="BG87" s="242">
        <f t="shared" si="30"/>
        <v>1</v>
      </c>
      <c r="BH87" s="242">
        <f t="shared" si="30"/>
        <v>0.83333333333333337</v>
      </c>
      <c r="BI87" s="242">
        <f t="shared" si="30"/>
        <v>0.83333333333333337</v>
      </c>
      <c r="BJ87" s="242">
        <f t="shared" si="30"/>
        <v>1</v>
      </c>
      <c r="BK87" s="242">
        <f t="shared" si="30"/>
        <v>1.2</v>
      </c>
      <c r="BL87" s="243">
        <f t="shared" si="30"/>
        <v>1.2</v>
      </c>
      <c r="BM87" s="250"/>
      <c r="BN87" s="251"/>
      <c r="BO87" s="251"/>
      <c r="BP87" s="251"/>
      <c r="BQ87" s="251"/>
      <c r="BR87" s="251"/>
      <c r="BS87" s="251"/>
      <c r="BT87" s="251"/>
      <c r="BU87" s="252"/>
      <c r="BV87" s="250"/>
      <c r="BW87" s="251"/>
      <c r="BX87" s="251"/>
      <c r="BY87" s="251"/>
      <c r="BZ87" s="251"/>
      <c r="CA87" s="251"/>
      <c r="CB87" s="251"/>
      <c r="CC87" s="252"/>
      <c r="CD87" s="256"/>
      <c r="CE87" s="263">
        <v>1</v>
      </c>
      <c r="CF87" s="263" t="str">
        <f>IF($G87="прямая","гр.5&gt;120%",IF($G87="обратная","гр.5&lt;80%","???"))</f>
        <v>???</v>
      </c>
      <c r="CG87" s="263">
        <v>2</v>
      </c>
      <c r="CH87" s="263" t="s">
        <v>86</v>
      </c>
      <c r="CI87" s="263">
        <v>3</v>
      </c>
      <c r="CJ87" s="263" t="str">
        <f>IF($G87="прямая","гр.5&lt;80%",IF($G87="обратная","гр.5&gt;120%","???"))</f>
        <v>???</v>
      </c>
    </row>
    <row r="88" spans="1:88">
      <c r="A88" s="257" t="s">
        <v>279</v>
      </c>
      <c r="B88" s="258"/>
      <c r="C88" s="258"/>
      <c r="D88" s="258"/>
      <c r="E88" s="258"/>
      <c r="F88" s="258"/>
      <c r="G88" s="258"/>
      <c r="H88" s="258"/>
      <c r="I88" s="258"/>
      <c r="J88" s="258"/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9"/>
      <c r="AK88" s="236"/>
      <c r="AL88" s="250"/>
      <c r="AM88" s="251"/>
      <c r="AN88" s="251"/>
      <c r="AO88" s="251"/>
      <c r="AP88" s="251"/>
      <c r="AQ88" s="251"/>
      <c r="AR88" s="251"/>
      <c r="AS88" s="251"/>
      <c r="AT88" s="252"/>
      <c r="AU88" s="250"/>
      <c r="AV88" s="251"/>
      <c r="AW88" s="251"/>
      <c r="AX88" s="251"/>
      <c r="AY88" s="251"/>
      <c r="AZ88" s="251"/>
      <c r="BA88" s="251"/>
      <c r="BB88" s="251"/>
      <c r="BC88" s="252"/>
      <c r="BD88" s="241">
        <f>IF(BC88="-","-",IF(BB88=BC88,1,IF(BB88=0,120%,BC88/BB88)))</f>
        <v>1</v>
      </c>
      <c r="BE88" s="242">
        <f t="shared" si="30"/>
        <v>1.2</v>
      </c>
      <c r="BF88" s="242">
        <f t="shared" si="30"/>
        <v>1.2</v>
      </c>
      <c r="BG88" s="242">
        <f t="shared" si="30"/>
        <v>1</v>
      </c>
      <c r="BH88" s="242">
        <f t="shared" si="30"/>
        <v>0.83333333333333337</v>
      </c>
      <c r="BI88" s="242">
        <f t="shared" si="30"/>
        <v>0.83333333333333337</v>
      </c>
      <c r="BJ88" s="242">
        <f t="shared" si="30"/>
        <v>1</v>
      </c>
      <c r="BK88" s="242">
        <f t="shared" si="30"/>
        <v>1.2</v>
      </c>
      <c r="BL88" s="243">
        <f t="shared" si="30"/>
        <v>1.2</v>
      </c>
      <c r="BM88" s="250"/>
      <c r="BN88" s="251"/>
      <c r="BO88" s="251"/>
      <c r="BP88" s="251"/>
      <c r="BQ88" s="251"/>
      <c r="BR88" s="251"/>
      <c r="BS88" s="251"/>
      <c r="BT88" s="251"/>
      <c r="BU88" s="252"/>
      <c r="BV88" s="250"/>
      <c r="BW88" s="251"/>
      <c r="BX88" s="251"/>
      <c r="BY88" s="251"/>
      <c r="BZ88" s="251"/>
      <c r="CA88" s="251"/>
      <c r="CB88" s="251"/>
      <c r="CC88" s="252"/>
      <c r="CD88" s="256"/>
      <c r="CE88" s="263">
        <v>1</v>
      </c>
      <c r="CF88" s="263" t="str">
        <f>IF($G88="прямая","гр.5&gt;120%",IF($G88="обратная","гр.5&lt;80%","???"))</f>
        <v>???</v>
      </c>
      <c r="CG88" s="263">
        <v>2</v>
      </c>
      <c r="CH88" s="263" t="s">
        <v>86</v>
      </c>
      <c r="CI88" s="263">
        <v>3</v>
      </c>
      <c r="CJ88" s="263" t="str">
        <f>IF($G88="прямая","гр.5&lt;80%",IF($G88="обратная","гр.5&gt;120%","???"))</f>
        <v>???</v>
      </c>
    </row>
    <row r="89" spans="1:88">
      <c r="A89" s="260" t="s">
        <v>277</v>
      </c>
      <c r="B89" s="261"/>
      <c r="C89" s="261"/>
      <c r="D89" s="261"/>
      <c r="E89" s="261"/>
      <c r="F89" s="261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61"/>
      <c r="Z89" s="261"/>
      <c r="AA89" s="261"/>
      <c r="AB89" s="261"/>
      <c r="AC89" s="261"/>
      <c r="AD89" s="261"/>
      <c r="AE89" s="261"/>
      <c r="AF89" s="261"/>
      <c r="AG89" s="261"/>
      <c r="AH89" s="261"/>
      <c r="AI89" s="261"/>
      <c r="AJ89" s="262"/>
      <c r="AK89" s="237"/>
      <c r="AL89" s="253"/>
      <c r="AM89" s="254"/>
      <c r="AN89" s="254"/>
      <c r="AO89" s="254"/>
      <c r="AP89" s="254"/>
      <c r="AQ89" s="254"/>
      <c r="AR89" s="254"/>
      <c r="AS89" s="254"/>
      <c r="AT89" s="255"/>
      <c r="AU89" s="253"/>
      <c r="AV89" s="254"/>
      <c r="AW89" s="254"/>
      <c r="AX89" s="254"/>
      <c r="AY89" s="254"/>
      <c r="AZ89" s="254"/>
      <c r="BA89" s="254"/>
      <c r="BB89" s="254"/>
      <c r="BC89" s="255"/>
      <c r="BD89" s="244">
        <f>IF(BC89="-","-",IF(BB89=BC89,1,IF(BB89=0,120%,BC89/BB89)))</f>
        <v>1</v>
      </c>
      <c r="BE89" s="245">
        <f t="shared" si="30"/>
        <v>1.2</v>
      </c>
      <c r="BF89" s="245">
        <f t="shared" si="30"/>
        <v>1.2</v>
      </c>
      <c r="BG89" s="245">
        <f t="shared" si="30"/>
        <v>1</v>
      </c>
      <c r="BH89" s="245">
        <f t="shared" si="30"/>
        <v>0.83333333333333337</v>
      </c>
      <c r="BI89" s="245">
        <f t="shared" si="30"/>
        <v>0.83333333333333337</v>
      </c>
      <c r="BJ89" s="245">
        <f t="shared" si="30"/>
        <v>1</v>
      </c>
      <c r="BK89" s="245">
        <f t="shared" si="30"/>
        <v>1.2</v>
      </c>
      <c r="BL89" s="246">
        <f t="shared" si="30"/>
        <v>1.2</v>
      </c>
      <c r="BM89" s="253"/>
      <c r="BN89" s="254"/>
      <c r="BO89" s="254"/>
      <c r="BP89" s="254"/>
      <c r="BQ89" s="254"/>
      <c r="BR89" s="254"/>
      <c r="BS89" s="254"/>
      <c r="BT89" s="254"/>
      <c r="BU89" s="255"/>
      <c r="BV89" s="253"/>
      <c r="BW89" s="254"/>
      <c r="BX89" s="254"/>
      <c r="BY89" s="254"/>
      <c r="BZ89" s="254"/>
      <c r="CA89" s="254"/>
      <c r="CB89" s="254"/>
      <c r="CC89" s="255"/>
      <c r="CD89" s="256"/>
      <c r="CE89" s="264">
        <v>1</v>
      </c>
      <c r="CF89" s="264" t="str">
        <f>IF($G89="прямая","гр.5&gt;120%",IF($G89="обратная","гр.5&lt;80%","???"))</f>
        <v>???</v>
      </c>
      <c r="CG89" s="264">
        <v>2</v>
      </c>
      <c r="CH89" s="264" t="s">
        <v>86</v>
      </c>
      <c r="CI89" s="264">
        <v>3</v>
      </c>
      <c r="CJ89" s="264" t="str">
        <f>IF($G89="прямая","гр.5&lt;80%",IF($G89="обратная","гр.5&gt;120%","???"))</f>
        <v>???</v>
      </c>
    </row>
    <row r="90" spans="1:88">
      <c r="A90" s="232" t="s">
        <v>280</v>
      </c>
      <c r="B90" s="233"/>
      <c r="C90" s="233"/>
      <c r="D90" s="233"/>
      <c r="E90" s="233"/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233"/>
      <c r="AF90" s="233"/>
      <c r="AG90" s="233"/>
      <c r="AH90" s="233"/>
      <c r="AI90" s="233"/>
      <c r="AJ90" s="234"/>
      <c r="AK90" s="235" t="s">
        <v>65</v>
      </c>
      <c r="AL90" s="267">
        <v>0</v>
      </c>
      <c r="AM90" s="248"/>
      <c r="AN90" s="248"/>
      <c r="AO90" s="248"/>
      <c r="AP90" s="248"/>
      <c r="AQ90" s="248"/>
      <c r="AR90" s="248"/>
      <c r="AS90" s="248"/>
      <c r="AT90" s="249"/>
      <c r="AU90" s="267">
        <v>0</v>
      </c>
      <c r="AV90" s="248"/>
      <c r="AW90" s="248"/>
      <c r="AX90" s="248"/>
      <c r="AY90" s="248"/>
      <c r="AZ90" s="248"/>
      <c r="BA90" s="248"/>
      <c r="BB90" s="248"/>
      <c r="BC90" s="249"/>
      <c r="BD90" s="268">
        <f>IF(AU90="-","-",IF(AL90=AU90,1,IF(AL90=0,120%,AU90/AL90)))</f>
        <v>1</v>
      </c>
      <c r="BE90" s="269">
        <f t="shared" si="30"/>
        <v>1.2</v>
      </c>
      <c r="BF90" s="269">
        <f t="shared" si="30"/>
        <v>1.2</v>
      </c>
      <c r="BG90" s="269">
        <f t="shared" si="30"/>
        <v>1</v>
      </c>
      <c r="BH90" s="269">
        <f t="shared" si="30"/>
        <v>0.83333333333333337</v>
      </c>
      <c r="BI90" s="269">
        <f t="shared" si="30"/>
        <v>0.83333333333333337</v>
      </c>
      <c r="BJ90" s="269">
        <f t="shared" si="30"/>
        <v>1</v>
      </c>
      <c r="BK90" s="269">
        <f t="shared" si="30"/>
        <v>1.2</v>
      </c>
      <c r="BL90" s="270">
        <f t="shared" si="30"/>
        <v>1.2</v>
      </c>
      <c r="BM90" s="267" t="s">
        <v>85</v>
      </c>
      <c r="BN90" s="248"/>
      <c r="BO90" s="248"/>
      <c r="BP90" s="248"/>
      <c r="BQ90" s="248"/>
      <c r="BR90" s="248"/>
      <c r="BS90" s="248"/>
      <c r="BT90" s="248"/>
      <c r="BU90" s="249"/>
      <c r="BV90" s="468">
        <f>CD90</f>
        <v>2</v>
      </c>
      <c r="BW90" s="248"/>
      <c r="BX90" s="248"/>
      <c r="BY90" s="248"/>
      <c r="BZ90" s="248"/>
      <c r="CA90" s="248"/>
      <c r="CB90" s="248"/>
      <c r="CC90" s="249"/>
      <c r="CD90" s="264">
        <f>IF(BD90="-","-",IF(BM90="прямая",IF(BD90&gt;120%,CE90,IF(BD90&lt;80%,CI90,CG90)),IF(BD90&lt;80%,CE90,IF(BD90&gt;120%,CI90,CG90))))</f>
        <v>2</v>
      </c>
      <c r="CE90" s="264">
        <v>1</v>
      </c>
      <c r="CF90" s="264" t="str">
        <f>IF(BM90="прямая","гр.5&gt;120%",IF(BM90="обратная","гр.5&lt;80%","???"))</f>
        <v>гр.5&gt;120%</v>
      </c>
      <c r="CG90" s="264">
        <v>2</v>
      </c>
      <c r="CH90" s="264" t="s">
        <v>86</v>
      </c>
      <c r="CI90" s="264">
        <v>3</v>
      </c>
      <c r="CJ90" s="264" t="str">
        <f>IF(BM90="прямая","гр.5&lt;80%",IF(BM90="обратная","гр.5&gt;120%","???"))</f>
        <v>гр.5&lt;80%</v>
      </c>
    </row>
    <row r="91" spans="1:88">
      <c r="A91" s="257" t="s">
        <v>281</v>
      </c>
      <c r="B91" s="258"/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9"/>
      <c r="AK91" s="236"/>
      <c r="AL91" s="250"/>
      <c r="AM91" s="251"/>
      <c r="AN91" s="251"/>
      <c r="AO91" s="251"/>
      <c r="AP91" s="251"/>
      <c r="AQ91" s="251"/>
      <c r="AR91" s="251"/>
      <c r="AS91" s="251"/>
      <c r="AT91" s="252"/>
      <c r="AU91" s="250"/>
      <c r="AV91" s="251"/>
      <c r="AW91" s="251"/>
      <c r="AX91" s="251"/>
      <c r="AY91" s="251"/>
      <c r="AZ91" s="251"/>
      <c r="BA91" s="251"/>
      <c r="BB91" s="251"/>
      <c r="BC91" s="252"/>
      <c r="BD91" s="271">
        <f t="shared" ref="BD91:BD97" si="31">IF(BC91="-","-",IF(BB91=BC91,1,IF(BB91=0,120%,BC91/BB91)))</f>
        <v>1</v>
      </c>
      <c r="BE91" s="272">
        <f t="shared" si="30"/>
        <v>1.2</v>
      </c>
      <c r="BF91" s="272">
        <f t="shared" si="30"/>
        <v>1.2</v>
      </c>
      <c r="BG91" s="272">
        <f t="shared" si="30"/>
        <v>1</v>
      </c>
      <c r="BH91" s="272">
        <f t="shared" si="30"/>
        <v>0.83333333333333337</v>
      </c>
      <c r="BI91" s="272">
        <f t="shared" si="30"/>
        <v>0.83333333333333337</v>
      </c>
      <c r="BJ91" s="272">
        <f t="shared" si="30"/>
        <v>1</v>
      </c>
      <c r="BK91" s="272">
        <f t="shared" si="30"/>
        <v>1.2</v>
      </c>
      <c r="BL91" s="273">
        <f t="shared" si="30"/>
        <v>1.2</v>
      </c>
      <c r="BM91" s="250"/>
      <c r="BN91" s="251"/>
      <c r="BO91" s="251"/>
      <c r="BP91" s="251"/>
      <c r="BQ91" s="251"/>
      <c r="BR91" s="251"/>
      <c r="BS91" s="251"/>
      <c r="BT91" s="251"/>
      <c r="BU91" s="252"/>
      <c r="BV91" s="250"/>
      <c r="BW91" s="251"/>
      <c r="BX91" s="251"/>
      <c r="BY91" s="251"/>
      <c r="BZ91" s="251"/>
      <c r="CA91" s="251"/>
      <c r="CB91" s="251"/>
      <c r="CC91" s="252"/>
      <c r="CD91" s="265">
        <f t="shared" ref="CD91:CD97" si="32">IF(CA91="-","-",IF(CB91="прямая",IF(CA91&gt;120%,CE91,IF(CA91&lt;80%,CI91,CG91)),IF(CA91&lt;80%,CE91,IF(CA91&gt;120%,CI91,CG91))))</f>
        <v>1</v>
      </c>
      <c r="CE91" s="265">
        <v>1</v>
      </c>
      <c r="CF91" s="265" t="str">
        <f t="shared" ref="CF91:CF97" si="33">IF($G91="прямая","гр.5&gt;120%",IF($G91="обратная","гр.5&lt;80%","???"))</f>
        <v>???</v>
      </c>
      <c r="CG91" s="265">
        <v>2</v>
      </c>
      <c r="CH91" s="265" t="s">
        <v>86</v>
      </c>
      <c r="CI91" s="265">
        <v>3</v>
      </c>
      <c r="CJ91" s="265" t="str">
        <f t="shared" ref="CJ91:CJ97" si="34">IF($G91="прямая","гр.5&lt;80%",IF($G91="обратная","гр.5&gt;120%","???"))</f>
        <v>???</v>
      </c>
    </row>
    <row r="92" spans="1:88">
      <c r="A92" s="257" t="s">
        <v>282</v>
      </c>
      <c r="B92" s="258"/>
      <c r="C92" s="258"/>
      <c r="D92" s="258"/>
      <c r="E92" s="258"/>
      <c r="F92" s="258"/>
      <c r="G92" s="258"/>
      <c r="H92" s="258"/>
      <c r="I92" s="258"/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9"/>
      <c r="AK92" s="236"/>
      <c r="AL92" s="250"/>
      <c r="AM92" s="251"/>
      <c r="AN92" s="251"/>
      <c r="AO92" s="251"/>
      <c r="AP92" s="251"/>
      <c r="AQ92" s="251"/>
      <c r="AR92" s="251"/>
      <c r="AS92" s="251"/>
      <c r="AT92" s="252"/>
      <c r="AU92" s="250"/>
      <c r="AV92" s="251"/>
      <c r="AW92" s="251"/>
      <c r="AX92" s="251"/>
      <c r="AY92" s="251"/>
      <c r="AZ92" s="251"/>
      <c r="BA92" s="251"/>
      <c r="BB92" s="251"/>
      <c r="BC92" s="252"/>
      <c r="BD92" s="271">
        <f t="shared" si="31"/>
        <v>1</v>
      </c>
      <c r="BE92" s="272">
        <f t="shared" si="30"/>
        <v>1.2</v>
      </c>
      <c r="BF92" s="272">
        <f t="shared" si="30"/>
        <v>1.2</v>
      </c>
      <c r="BG92" s="272">
        <f t="shared" si="30"/>
        <v>1</v>
      </c>
      <c r="BH92" s="272">
        <f t="shared" si="30"/>
        <v>0.83333333333333337</v>
      </c>
      <c r="BI92" s="272">
        <f t="shared" si="30"/>
        <v>0.83333333333333337</v>
      </c>
      <c r="BJ92" s="272">
        <f t="shared" si="30"/>
        <v>1</v>
      </c>
      <c r="BK92" s="272">
        <f t="shared" si="30"/>
        <v>1.2</v>
      </c>
      <c r="BL92" s="273">
        <f t="shared" si="30"/>
        <v>1.2</v>
      </c>
      <c r="BM92" s="250"/>
      <c r="BN92" s="251"/>
      <c r="BO92" s="251"/>
      <c r="BP92" s="251"/>
      <c r="BQ92" s="251"/>
      <c r="BR92" s="251"/>
      <c r="BS92" s="251"/>
      <c r="BT92" s="251"/>
      <c r="BU92" s="252"/>
      <c r="BV92" s="250"/>
      <c r="BW92" s="251"/>
      <c r="BX92" s="251"/>
      <c r="BY92" s="251"/>
      <c r="BZ92" s="251"/>
      <c r="CA92" s="251"/>
      <c r="CB92" s="251"/>
      <c r="CC92" s="252"/>
      <c r="CD92" s="265">
        <f t="shared" si="32"/>
        <v>1</v>
      </c>
      <c r="CE92" s="265">
        <v>1</v>
      </c>
      <c r="CF92" s="265" t="str">
        <f t="shared" si="33"/>
        <v>???</v>
      </c>
      <c r="CG92" s="265">
        <v>2</v>
      </c>
      <c r="CH92" s="265" t="s">
        <v>86</v>
      </c>
      <c r="CI92" s="265">
        <v>3</v>
      </c>
      <c r="CJ92" s="265" t="str">
        <f t="shared" si="34"/>
        <v>???</v>
      </c>
    </row>
    <row r="93" spans="1:88">
      <c r="A93" s="257" t="s">
        <v>283</v>
      </c>
      <c r="B93" s="258"/>
      <c r="C93" s="258"/>
      <c r="D93" s="258"/>
      <c r="E93" s="258"/>
      <c r="F93" s="258"/>
      <c r="G93" s="258"/>
      <c r="H93" s="258"/>
      <c r="I93" s="258"/>
      <c r="J93" s="25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8"/>
      <c r="AA93" s="258"/>
      <c r="AB93" s="258"/>
      <c r="AC93" s="258"/>
      <c r="AD93" s="258"/>
      <c r="AE93" s="258"/>
      <c r="AF93" s="258"/>
      <c r="AG93" s="258"/>
      <c r="AH93" s="258"/>
      <c r="AI93" s="258"/>
      <c r="AJ93" s="259"/>
      <c r="AK93" s="236"/>
      <c r="AL93" s="250"/>
      <c r="AM93" s="251"/>
      <c r="AN93" s="251"/>
      <c r="AO93" s="251"/>
      <c r="AP93" s="251"/>
      <c r="AQ93" s="251"/>
      <c r="AR93" s="251"/>
      <c r="AS93" s="251"/>
      <c r="AT93" s="252"/>
      <c r="AU93" s="250"/>
      <c r="AV93" s="251"/>
      <c r="AW93" s="251"/>
      <c r="AX93" s="251"/>
      <c r="AY93" s="251"/>
      <c r="AZ93" s="251"/>
      <c r="BA93" s="251"/>
      <c r="BB93" s="251"/>
      <c r="BC93" s="252"/>
      <c r="BD93" s="271">
        <f t="shared" si="31"/>
        <v>1</v>
      </c>
      <c r="BE93" s="272">
        <f t="shared" si="30"/>
        <v>1.2</v>
      </c>
      <c r="BF93" s="272">
        <f t="shared" si="30"/>
        <v>1.2</v>
      </c>
      <c r="BG93" s="272">
        <f t="shared" si="30"/>
        <v>1</v>
      </c>
      <c r="BH93" s="272">
        <f t="shared" si="30"/>
        <v>0.83333333333333337</v>
      </c>
      <c r="BI93" s="272">
        <f t="shared" si="30"/>
        <v>0.83333333333333337</v>
      </c>
      <c r="BJ93" s="272">
        <f t="shared" si="30"/>
        <v>1</v>
      </c>
      <c r="BK93" s="272">
        <f t="shared" si="30"/>
        <v>1.2</v>
      </c>
      <c r="BL93" s="273">
        <f t="shared" si="30"/>
        <v>1.2</v>
      </c>
      <c r="BM93" s="250"/>
      <c r="BN93" s="251"/>
      <c r="BO93" s="251"/>
      <c r="BP93" s="251"/>
      <c r="BQ93" s="251"/>
      <c r="BR93" s="251"/>
      <c r="BS93" s="251"/>
      <c r="BT93" s="251"/>
      <c r="BU93" s="252"/>
      <c r="BV93" s="250"/>
      <c r="BW93" s="251"/>
      <c r="BX93" s="251"/>
      <c r="BY93" s="251"/>
      <c r="BZ93" s="251"/>
      <c r="CA93" s="251"/>
      <c r="CB93" s="251"/>
      <c r="CC93" s="252"/>
      <c r="CD93" s="265">
        <f t="shared" si="32"/>
        <v>1</v>
      </c>
      <c r="CE93" s="265">
        <v>1</v>
      </c>
      <c r="CF93" s="265" t="str">
        <f t="shared" si="33"/>
        <v>???</v>
      </c>
      <c r="CG93" s="265">
        <v>2</v>
      </c>
      <c r="CH93" s="265" t="s">
        <v>86</v>
      </c>
      <c r="CI93" s="265">
        <v>3</v>
      </c>
      <c r="CJ93" s="265" t="str">
        <f t="shared" si="34"/>
        <v>???</v>
      </c>
    </row>
    <row r="94" spans="1:88">
      <c r="A94" s="257" t="s">
        <v>284</v>
      </c>
      <c r="B94" s="258"/>
      <c r="C94" s="258"/>
      <c r="D94" s="258"/>
      <c r="E94" s="258"/>
      <c r="F94" s="258"/>
      <c r="G94" s="258"/>
      <c r="H94" s="258"/>
      <c r="I94" s="258"/>
      <c r="J94" s="258"/>
      <c r="K94" s="258"/>
      <c r="L94" s="258"/>
      <c r="M94" s="258"/>
      <c r="N94" s="258"/>
      <c r="O94" s="258"/>
      <c r="P94" s="258"/>
      <c r="Q94" s="258"/>
      <c r="R94" s="258"/>
      <c r="S94" s="258"/>
      <c r="T94" s="258"/>
      <c r="U94" s="258"/>
      <c r="V94" s="258"/>
      <c r="W94" s="258"/>
      <c r="X94" s="258"/>
      <c r="Y94" s="258"/>
      <c r="Z94" s="258"/>
      <c r="AA94" s="258"/>
      <c r="AB94" s="258"/>
      <c r="AC94" s="258"/>
      <c r="AD94" s="258"/>
      <c r="AE94" s="258"/>
      <c r="AF94" s="258"/>
      <c r="AG94" s="258"/>
      <c r="AH94" s="258"/>
      <c r="AI94" s="258"/>
      <c r="AJ94" s="259"/>
      <c r="AK94" s="236"/>
      <c r="AL94" s="250"/>
      <c r="AM94" s="251"/>
      <c r="AN94" s="251"/>
      <c r="AO94" s="251"/>
      <c r="AP94" s="251"/>
      <c r="AQ94" s="251"/>
      <c r="AR94" s="251"/>
      <c r="AS94" s="251"/>
      <c r="AT94" s="252"/>
      <c r="AU94" s="250"/>
      <c r="AV94" s="251"/>
      <c r="AW94" s="251"/>
      <c r="AX94" s="251"/>
      <c r="AY94" s="251"/>
      <c r="AZ94" s="251"/>
      <c r="BA94" s="251"/>
      <c r="BB94" s="251"/>
      <c r="BC94" s="252"/>
      <c r="BD94" s="271">
        <f t="shared" si="31"/>
        <v>1</v>
      </c>
      <c r="BE94" s="272">
        <f t="shared" si="30"/>
        <v>1.2</v>
      </c>
      <c r="BF94" s="272">
        <f t="shared" si="30"/>
        <v>1.2</v>
      </c>
      <c r="BG94" s="272">
        <f t="shared" si="30"/>
        <v>1</v>
      </c>
      <c r="BH94" s="272">
        <f t="shared" si="30"/>
        <v>0.83333333333333337</v>
      </c>
      <c r="BI94" s="272">
        <f t="shared" si="30"/>
        <v>0.83333333333333337</v>
      </c>
      <c r="BJ94" s="272">
        <f t="shared" si="30"/>
        <v>1</v>
      </c>
      <c r="BK94" s="272">
        <f t="shared" si="30"/>
        <v>1.2</v>
      </c>
      <c r="BL94" s="273">
        <f t="shared" si="30"/>
        <v>1.2</v>
      </c>
      <c r="BM94" s="250"/>
      <c r="BN94" s="251"/>
      <c r="BO94" s="251"/>
      <c r="BP94" s="251"/>
      <c r="BQ94" s="251"/>
      <c r="BR94" s="251"/>
      <c r="BS94" s="251"/>
      <c r="BT94" s="251"/>
      <c r="BU94" s="252"/>
      <c r="BV94" s="250"/>
      <c r="BW94" s="251"/>
      <c r="BX94" s="251"/>
      <c r="BY94" s="251"/>
      <c r="BZ94" s="251"/>
      <c r="CA94" s="251"/>
      <c r="CB94" s="251"/>
      <c r="CC94" s="252"/>
      <c r="CD94" s="265">
        <f t="shared" si="32"/>
        <v>1</v>
      </c>
      <c r="CE94" s="265">
        <v>1</v>
      </c>
      <c r="CF94" s="265" t="str">
        <f t="shared" si="33"/>
        <v>???</v>
      </c>
      <c r="CG94" s="265">
        <v>2</v>
      </c>
      <c r="CH94" s="265" t="s">
        <v>86</v>
      </c>
      <c r="CI94" s="265">
        <v>3</v>
      </c>
      <c r="CJ94" s="265" t="str">
        <f t="shared" si="34"/>
        <v>???</v>
      </c>
    </row>
    <row r="95" spans="1:88">
      <c r="A95" s="257" t="s">
        <v>285</v>
      </c>
      <c r="B95" s="258"/>
      <c r="C95" s="258"/>
      <c r="D95" s="258"/>
      <c r="E95" s="258"/>
      <c r="F95" s="258"/>
      <c r="G95" s="258"/>
      <c r="H95" s="258"/>
      <c r="I95" s="258"/>
      <c r="J95" s="258"/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58"/>
      <c r="AA95" s="258"/>
      <c r="AB95" s="258"/>
      <c r="AC95" s="258"/>
      <c r="AD95" s="258"/>
      <c r="AE95" s="258"/>
      <c r="AF95" s="258"/>
      <c r="AG95" s="258"/>
      <c r="AH95" s="258"/>
      <c r="AI95" s="258"/>
      <c r="AJ95" s="259"/>
      <c r="AK95" s="236"/>
      <c r="AL95" s="250"/>
      <c r="AM95" s="251"/>
      <c r="AN95" s="251"/>
      <c r="AO95" s="251"/>
      <c r="AP95" s="251"/>
      <c r="AQ95" s="251"/>
      <c r="AR95" s="251"/>
      <c r="AS95" s="251"/>
      <c r="AT95" s="252"/>
      <c r="AU95" s="250"/>
      <c r="AV95" s="251"/>
      <c r="AW95" s="251"/>
      <c r="AX95" s="251"/>
      <c r="AY95" s="251"/>
      <c r="AZ95" s="251"/>
      <c r="BA95" s="251"/>
      <c r="BB95" s="251"/>
      <c r="BC95" s="252"/>
      <c r="BD95" s="271">
        <f t="shared" si="31"/>
        <v>1</v>
      </c>
      <c r="BE95" s="272">
        <f t="shared" si="30"/>
        <v>1.2</v>
      </c>
      <c r="BF95" s="272">
        <f t="shared" si="30"/>
        <v>1.2</v>
      </c>
      <c r="BG95" s="272">
        <f t="shared" si="30"/>
        <v>1</v>
      </c>
      <c r="BH95" s="272">
        <f t="shared" si="30"/>
        <v>0.83333333333333337</v>
      </c>
      <c r="BI95" s="272">
        <f t="shared" si="30"/>
        <v>0.83333333333333337</v>
      </c>
      <c r="BJ95" s="272">
        <f t="shared" si="30"/>
        <v>1</v>
      </c>
      <c r="BK95" s="272">
        <f t="shared" si="30"/>
        <v>1.2</v>
      </c>
      <c r="BL95" s="273">
        <f t="shared" si="30"/>
        <v>1.2</v>
      </c>
      <c r="BM95" s="250"/>
      <c r="BN95" s="251"/>
      <c r="BO95" s="251"/>
      <c r="BP95" s="251"/>
      <c r="BQ95" s="251"/>
      <c r="BR95" s="251"/>
      <c r="BS95" s="251"/>
      <c r="BT95" s="251"/>
      <c r="BU95" s="252"/>
      <c r="BV95" s="250"/>
      <c r="BW95" s="251"/>
      <c r="BX95" s="251"/>
      <c r="BY95" s="251"/>
      <c r="BZ95" s="251"/>
      <c r="CA95" s="251"/>
      <c r="CB95" s="251"/>
      <c r="CC95" s="252"/>
      <c r="CD95" s="265">
        <f t="shared" si="32"/>
        <v>1</v>
      </c>
      <c r="CE95" s="265">
        <v>1</v>
      </c>
      <c r="CF95" s="265" t="str">
        <f t="shared" si="33"/>
        <v>???</v>
      </c>
      <c r="CG95" s="265">
        <v>2</v>
      </c>
      <c r="CH95" s="265" t="s">
        <v>86</v>
      </c>
      <c r="CI95" s="265">
        <v>3</v>
      </c>
      <c r="CJ95" s="265" t="str">
        <f t="shared" si="34"/>
        <v>???</v>
      </c>
    </row>
    <row r="96" spans="1:88">
      <c r="A96" s="257" t="s">
        <v>286</v>
      </c>
      <c r="B96" s="258"/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  <c r="AF96" s="258"/>
      <c r="AG96" s="258"/>
      <c r="AH96" s="258"/>
      <c r="AI96" s="258"/>
      <c r="AJ96" s="259"/>
      <c r="AK96" s="236"/>
      <c r="AL96" s="250"/>
      <c r="AM96" s="251"/>
      <c r="AN96" s="251"/>
      <c r="AO96" s="251"/>
      <c r="AP96" s="251"/>
      <c r="AQ96" s="251"/>
      <c r="AR96" s="251"/>
      <c r="AS96" s="251"/>
      <c r="AT96" s="252"/>
      <c r="AU96" s="250"/>
      <c r="AV96" s="251"/>
      <c r="AW96" s="251"/>
      <c r="AX96" s="251"/>
      <c r="AY96" s="251"/>
      <c r="AZ96" s="251"/>
      <c r="BA96" s="251"/>
      <c r="BB96" s="251"/>
      <c r="BC96" s="252"/>
      <c r="BD96" s="271">
        <f t="shared" si="31"/>
        <v>1</v>
      </c>
      <c r="BE96" s="272">
        <f t="shared" si="30"/>
        <v>1.2</v>
      </c>
      <c r="BF96" s="272">
        <f t="shared" si="30"/>
        <v>1.2</v>
      </c>
      <c r="BG96" s="272">
        <f t="shared" si="30"/>
        <v>1</v>
      </c>
      <c r="BH96" s="272">
        <f t="shared" si="30"/>
        <v>0.83333333333333337</v>
      </c>
      <c r="BI96" s="272">
        <f t="shared" si="30"/>
        <v>0.83333333333333337</v>
      </c>
      <c r="BJ96" s="272">
        <f t="shared" si="30"/>
        <v>1</v>
      </c>
      <c r="BK96" s="272">
        <f t="shared" si="30"/>
        <v>1.2</v>
      </c>
      <c r="BL96" s="273">
        <f t="shared" si="30"/>
        <v>1.2</v>
      </c>
      <c r="BM96" s="250"/>
      <c r="BN96" s="251"/>
      <c r="BO96" s="251"/>
      <c r="BP96" s="251"/>
      <c r="BQ96" s="251"/>
      <c r="BR96" s="251"/>
      <c r="BS96" s="251"/>
      <c r="BT96" s="251"/>
      <c r="BU96" s="252"/>
      <c r="BV96" s="250"/>
      <c r="BW96" s="251"/>
      <c r="BX96" s="251"/>
      <c r="BY96" s="251"/>
      <c r="BZ96" s="251"/>
      <c r="CA96" s="251"/>
      <c r="CB96" s="251"/>
      <c r="CC96" s="252"/>
      <c r="CD96" s="265">
        <f t="shared" si="32"/>
        <v>1</v>
      </c>
      <c r="CE96" s="265">
        <v>1</v>
      </c>
      <c r="CF96" s="265" t="str">
        <f t="shared" si="33"/>
        <v>???</v>
      </c>
      <c r="CG96" s="265">
        <v>2</v>
      </c>
      <c r="CH96" s="265" t="s">
        <v>86</v>
      </c>
      <c r="CI96" s="265">
        <v>3</v>
      </c>
      <c r="CJ96" s="265" t="str">
        <f t="shared" si="34"/>
        <v>???</v>
      </c>
    </row>
    <row r="97" spans="1:88">
      <c r="A97" s="260" t="s">
        <v>287</v>
      </c>
      <c r="B97" s="261"/>
      <c r="C97" s="261"/>
      <c r="D97" s="261"/>
      <c r="E97" s="261"/>
      <c r="F97" s="261"/>
      <c r="G97" s="261"/>
      <c r="H97" s="261"/>
      <c r="I97" s="261"/>
      <c r="J97" s="261"/>
      <c r="K97" s="261"/>
      <c r="L97" s="261"/>
      <c r="M97" s="261"/>
      <c r="N97" s="261"/>
      <c r="O97" s="261"/>
      <c r="P97" s="261"/>
      <c r="Q97" s="261"/>
      <c r="R97" s="261"/>
      <c r="S97" s="261"/>
      <c r="T97" s="261"/>
      <c r="U97" s="261"/>
      <c r="V97" s="261"/>
      <c r="W97" s="261"/>
      <c r="X97" s="261"/>
      <c r="Y97" s="261"/>
      <c r="Z97" s="261"/>
      <c r="AA97" s="261"/>
      <c r="AB97" s="261"/>
      <c r="AC97" s="261"/>
      <c r="AD97" s="261"/>
      <c r="AE97" s="261"/>
      <c r="AF97" s="261"/>
      <c r="AG97" s="261"/>
      <c r="AH97" s="261"/>
      <c r="AI97" s="261"/>
      <c r="AJ97" s="262"/>
      <c r="AK97" s="237"/>
      <c r="AL97" s="253"/>
      <c r="AM97" s="254"/>
      <c r="AN97" s="254"/>
      <c r="AO97" s="254"/>
      <c r="AP97" s="254"/>
      <c r="AQ97" s="254"/>
      <c r="AR97" s="254"/>
      <c r="AS97" s="254"/>
      <c r="AT97" s="255"/>
      <c r="AU97" s="253"/>
      <c r="AV97" s="254"/>
      <c r="AW97" s="254"/>
      <c r="AX97" s="254"/>
      <c r="AY97" s="254"/>
      <c r="AZ97" s="254"/>
      <c r="BA97" s="254"/>
      <c r="BB97" s="254"/>
      <c r="BC97" s="255"/>
      <c r="BD97" s="274">
        <f t="shared" si="31"/>
        <v>1</v>
      </c>
      <c r="BE97" s="275">
        <f t="shared" si="30"/>
        <v>1.2</v>
      </c>
      <c r="BF97" s="275">
        <f t="shared" si="30"/>
        <v>1.2</v>
      </c>
      <c r="BG97" s="275">
        <f t="shared" si="30"/>
        <v>1</v>
      </c>
      <c r="BH97" s="275">
        <f t="shared" si="30"/>
        <v>0.83333333333333337</v>
      </c>
      <c r="BI97" s="275">
        <f t="shared" si="30"/>
        <v>0.83333333333333337</v>
      </c>
      <c r="BJ97" s="275">
        <f t="shared" si="30"/>
        <v>1</v>
      </c>
      <c r="BK97" s="275">
        <f t="shared" si="30"/>
        <v>1.2</v>
      </c>
      <c r="BL97" s="276">
        <f t="shared" si="30"/>
        <v>1.2</v>
      </c>
      <c r="BM97" s="253"/>
      <c r="BN97" s="254"/>
      <c r="BO97" s="254"/>
      <c r="BP97" s="254"/>
      <c r="BQ97" s="254"/>
      <c r="BR97" s="254"/>
      <c r="BS97" s="254"/>
      <c r="BT97" s="254"/>
      <c r="BU97" s="255"/>
      <c r="BV97" s="253"/>
      <c r="BW97" s="254"/>
      <c r="BX97" s="254"/>
      <c r="BY97" s="254"/>
      <c r="BZ97" s="254"/>
      <c r="CA97" s="254"/>
      <c r="CB97" s="254"/>
      <c r="CC97" s="255"/>
      <c r="CD97" s="266">
        <f t="shared" si="32"/>
        <v>1</v>
      </c>
      <c r="CE97" s="266">
        <v>1</v>
      </c>
      <c r="CF97" s="266" t="str">
        <f t="shared" si="33"/>
        <v>???</v>
      </c>
      <c r="CG97" s="266">
        <v>2</v>
      </c>
      <c r="CH97" s="266" t="s">
        <v>86</v>
      </c>
      <c r="CI97" s="266">
        <v>3</v>
      </c>
      <c r="CJ97" s="266" t="str">
        <f t="shared" si="34"/>
        <v>???</v>
      </c>
    </row>
    <row r="98" spans="1:88" s="20" customFormat="1">
      <c r="A98" s="214" t="s">
        <v>288</v>
      </c>
      <c r="B98" s="215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5"/>
      <c r="AH98" s="215"/>
      <c r="AI98" s="215"/>
      <c r="AJ98" s="216"/>
      <c r="AK98" s="217"/>
      <c r="AL98" s="406" t="s">
        <v>289</v>
      </c>
      <c r="AM98" s="221"/>
      <c r="AN98" s="221"/>
      <c r="AO98" s="221"/>
      <c r="AP98" s="221"/>
      <c r="AQ98" s="221"/>
      <c r="AR98" s="221"/>
      <c r="AS98" s="221"/>
      <c r="AT98" s="222"/>
      <c r="AU98" s="406" t="s">
        <v>289</v>
      </c>
      <c r="AV98" s="221"/>
      <c r="AW98" s="221"/>
      <c r="AX98" s="221"/>
      <c r="AY98" s="221"/>
      <c r="AZ98" s="221"/>
      <c r="BA98" s="221"/>
      <c r="BB98" s="221"/>
      <c r="BC98" s="222"/>
      <c r="BD98" s="406" t="s">
        <v>289</v>
      </c>
      <c r="BE98" s="221"/>
      <c r="BF98" s="221"/>
      <c r="BG98" s="221"/>
      <c r="BH98" s="221"/>
      <c r="BI98" s="221"/>
      <c r="BJ98" s="221"/>
      <c r="BK98" s="221"/>
      <c r="BL98" s="222"/>
      <c r="BM98" s="406" t="s">
        <v>289</v>
      </c>
      <c r="BN98" s="221"/>
      <c r="BO98" s="221"/>
      <c r="BP98" s="221"/>
      <c r="BQ98" s="221"/>
      <c r="BR98" s="221"/>
      <c r="BS98" s="221"/>
      <c r="BT98" s="221"/>
      <c r="BU98" s="222"/>
      <c r="BV98" s="418">
        <f>AVERAGE(BV16,BV21,BV58,BV74,BV80)</f>
        <v>2</v>
      </c>
      <c r="BW98" s="221"/>
      <c r="BX98" s="221"/>
      <c r="BY98" s="221"/>
      <c r="BZ98" s="221"/>
      <c r="CA98" s="221"/>
      <c r="CB98" s="221"/>
      <c r="CC98" s="222"/>
      <c r="CD98" s="415">
        <f>(CD16+CD21+CD58+CD74+CD80)/5</f>
        <v>1.95</v>
      </c>
      <c r="CE98" s="305"/>
      <c r="CF98" s="305"/>
      <c r="CG98" s="305"/>
      <c r="CH98" s="305"/>
      <c r="CI98" s="305"/>
      <c r="CJ98" s="305"/>
    </row>
    <row r="99" spans="1:88" s="20" customFormat="1">
      <c r="A99" s="208" t="s">
        <v>290</v>
      </c>
      <c r="B99" s="209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  <c r="AH99" s="209"/>
      <c r="AI99" s="209"/>
      <c r="AJ99" s="210"/>
      <c r="AK99" s="219"/>
      <c r="AL99" s="226"/>
      <c r="AM99" s="227"/>
      <c r="AN99" s="227"/>
      <c r="AO99" s="227"/>
      <c r="AP99" s="227"/>
      <c r="AQ99" s="227"/>
      <c r="AR99" s="227"/>
      <c r="AS99" s="227"/>
      <c r="AT99" s="228"/>
      <c r="AU99" s="226"/>
      <c r="AV99" s="227"/>
      <c r="AW99" s="227"/>
      <c r="AX99" s="227"/>
      <c r="AY99" s="227"/>
      <c r="AZ99" s="227"/>
      <c r="BA99" s="227"/>
      <c r="BB99" s="227"/>
      <c r="BC99" s="228"/>
      <c r="BD99" s="226"/>
      <c r="BE99" s="227"/>
      <c r="BF99" s="227"/>
      <c r="BG99" s="227"/>
      <c r="BH99" s="227"/>
      <c r="BI99" s="227"/>
      <c r="BJ99" s="227"/>
      <c r="BK99" s="227"/>
      <c r="BL99" s="228"/>
      <c r="BM99" s="226"/>
      <c r="BN99" s="227"/>
      <c r="BO99" s="227"/>
      <c r="BP99" s="227"/>
      <c r="BQ99" s="227"/>
      <c r="BR99" s="227"/>
      <c r="BS99" s="227"/>
      <c r="BT99" s="227"/>
      <c r="BU99" s="228"/>
      <c r="BV99" s="226"/>
      <c r="BW99" s="227"/>
      <c r="BX99" s="227"/>
      <c r="BY99" s="227"/>
      <c r="BZ99" s="227"/>
      <c r="CA99" s="227"/>
      <c r="CB99" s="227"/>
      <c r="CC99" s="228"/>
      <c r="CD99" s="417">
        <f>AVERAGE(CD80,CD81,CD88,CD94,CD96)</f>
        <v>1.3333333333333333</v>
      </c>
      <c r="CE99" s="307"/>
      <c r="CF99" s="307"/>
      <c r="CG99" s="307"/>
      <c r="CH99" s="307"/>
      <c r="CI99" s="307"/>
      <c r="CJ99" s="307"/>
    </row>
    <row r="102" spans="1:88" s="20" customFormat="1">
      <c r="A102" s="145" t="s">
        <v>35</v>
      </c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 t="s">
        <v>471</v>
      </c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  <c r="BI102" s="145"/>
      <c r="BJ102" s="145"/>
      <c r="BK102" s="145"/>
      <c r="BL102" s="145"/>
      <c r="BM102" s="145"/>
      <c r="BN102" s="145"/>
      <c r="BO102" s="145"/>
      <c r="BP102" s="145"/>
      <c r="BQ102" s="145"/>
      <c r="BR102" s="145"/>
      <c r="BS102" s="145"/>
      <c r="BT102" s="145"/>
      <c r="BU102" s="145"/>
      <c r="BV102" s="145"/>
      <c r="BW102" s="145"/>
      <c r="BX102" s="145"/>
      <c r="BY102" s="145"/>
      <c r="BZ102" s="145"/>
      <c r="CA102" s="145"/>
      <c r="CB102" s="145"/>
      <c r="CC102" s="145"/>
      <c r="CD102" s="37"/>
    </row>
    <row r="103" spans="1:88" s="38" customFormat="1" ht="10.5">
      <c r="A103" s="304" t="s">
        <v>36</v>
      </c>
      <c r="B103" s="304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 t="s">
        <v>37</v>
      </c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4"/>
      <c r="AS103" s="304"/>
      <c r="AT103" s="304"/>
      <c r="AU103" s="304"/>
      <c r="AV103" s="304"/>
      <c r="AW103" s="304"/>
      <c r="AX103" s="304"/>
      <c r="AY103" s="304"/>
      <c r="AZ103" s="304"/>
      <c r="BA103" s="304"/>
      <c r="BB103" s="304"/>
      <c r="BC103" s="304"/>
      <c r="BD103" s="304"/>
      <c r="BE103" s="304"/>
      <c r="BF103" s="304"/>
      <c r="BG103" s="304"/>
      <c r="BH103" s="304"/>
      <c r="BI103" s="304"/>
      <c r="BJ103" s="304"/>
      <c r="BK103" s="304" t="s">
        <v>38</v>
      </c>
      <c r="BL103" s="304"/>
      <c r="BM103" s="304"/>
      <c r="BN103" s="304"/>
      <c r="BO103" s="304"/>
      <c r="BP103" s="304"/>
      <c r="BQ103" s="304"/>
      <c r="BR103" s="304"/>
      <c r="BS103" s="304"/>
      <c r="BT103" s="304"/>
      <c r="BU103" s="304"/>
      <c r="BV103" s="304"/>
      <c r="BW103" s="304"/>
      <c r="BX103" s="304"/>
      <c r="BY103" s="304"/>
      <c r="BZ103" s="304"/>
      <c r="CA103" s="304"/>
      <c r="CB103" s="304"/>
      <c r="CC103" s="304"/>
    </row>
    <row r="108" spans="1:88" s="14" customFormat="1" ht="11.2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</row>
    <row r="109" spans="1:88" s="14" customFormat="1" ht="11.25">
      <c r="A109" s="49" t="s">
        <v>291</v>
      </c>
    </row>
  </sheetData>
  <mergeCells count="394">
    <mergeCell ref="A103:AC103"/>
    <mergeCell ref="AD103:BJ103"/>
    <mergeCell ref="BK103:CC103"/>
    <mergeCell ref="CI98:CI99"/>
    <mergeCell ref="CJ98:CJ99"/>
    <mergeCell ref="A99:AJ99"/>
    <mergeCell ref="A102:AC102"/>
    <mergeCell ref="AD102:BJ102"/>
    <mergeCell ref="BK102:CC102"/>
    <mergeCell ref="BV98:CC99"/>
    <mergeCell ref="CD98:CD99"/>
    <mergeCell ref="CE98:CE99"/>
    <mergeCell ref="CF98:CF99"/>
    <mergeCell ref="CG98:CG99"/>
    <mergeCell ref="CH98:CH99"/>
    <mergeCell ref="A98:AJ98"/>
    <mergeCell ref="AK98:AK99"/>
    <mergeCell ref="AL98:AT99"/>
    <mergeCell ref="AU98:BC99"/>
    <mergeCell ref="BD98:BL99"/>
    <mergeCell ref="BM98:BU99"/>
    <mergeCell ref="CJ90:CJ97"/>
    <mergeCell ref="A91:AJ91"/>
    <mergeCell ref="A92:AJ92"/>
    <mergeCell ref="A93:AJ93"/>
    <mergeCell ref="A94:AJ94"/>
    <mergeCell ref="A95:AJ95"/>
    <mergeCell ref="A96:AJ96"/>
    <mergeCell ref="A97:AJ97"/>
    <mergeCell ref="BM90:BU97"/>
    <mergeCell ref="BV90:CC97"/>
    <mergeCell ref="CD90:CD97"/>
    <mergeCell ref="CE90:CE97"/>
    <mergeCell ref="CF90:CF97"/>
    <mergeCell ref="CG90:CG97"/>
    <mergeCell ref="CI86:CI89"/>
    <mergeCell ref="CJ86:CJ89"/>
    <mergeCell ref="A87:AJ87"/>
    <mergeCell ref="A88:AJ88"/>
    <mergeCell ref="A89:AJ89"/>
    <mergeCell ref="A90:AJ90"/>
    <mergeCell ref="AK90:AK97"/>
    <mergeCell ref="AL90:AT97"/>
    <mergeCell ref="AU90:BC97"/>
    <mergeCell ref="BD90:BL97"/>
    <mergeCell ref="BV86:CC89"/>
    <mergeCell ref="CD86:CD89"/>
    <mergeCell ref="CE86:CE89"/>
    <mergeCell ref="CF86:CF89"/>
    <mergeCell ref="CG86:CG89"/>
    <mergeCell ref="CH86:CH89"/>
    <mergeCell ref="A86:AJ86"/>
    <mergeCell ref="AK86:AK89"/>
    <mergeCell ref="AL86:AT89"/>
    <mergeCell ref="AU86:BC89"/>
    <mergeCell ref="BD86:BL89"/>
    <mergeCell ref="BM86:BU89"/>
    <mergeCell ref="CH90:CH97"/>
    <mergeCell ref="CI90:CI97"/>
    <mergeCell ref="A85:AJ85"/>
    <mergeCell ref="AL85:AT85"/>
    <mergeCell ref="AU85:BC85"/>
    <mergeCell ref="BD85:BL85"/>
    <mergeCell ref="BM85:BU85"/>
    <mergeCell ref="BV85:CC85"/>
    <mergeCell ref="CI80:CI84"/>
    <mergeCell ref="CJ80:CJ84"/>
    <mergeCell ref="A81:AJ81"/>
    <mergeCell ref="A82:AJ82"/>
    <mergeCell ref="A83:AJ83"/>
    <mergeCell ref="A84:AJ84"/>
    <mergeCell ref="BV80:CC84"/>
    <mergeCell ref="CD80:CD84"/>
    <mergeCell ref="CE80:CE84"/>
    <mergeCell ref="CF80:CF84"/>
    <mergeCell ref="CG80:CG84"/>
    <mergeCell ref="CH80:CH84"/>
    <mergeCell ref="A80:AJ80"/>
    <mergeCell ref="AK80:AK84"/>
    <mergeCell ref="AL80:AT84"/>
    <mergeCell ref="AU80:BC84"/>
    <mergeCell ref="BD80:BL84"/>
    <mergeCell ref="BM80:BU84"/>
    <mergeCell ref="CI76:CI79"/>
    <mergeCell ref="CJ76:CJ79"/>
    <mergeCell ref="A77:AJ77"/>
    <mergeCell ref="A78:AJ78"/>
    <mergeCell ref="A79:AJ79"/>
    <mergeCell ref="BM76:BU79"/>
    <mergeCell ref="BV76:CC79"/>
    <mergeCell ref="CD76:CD79"/>
    <mergeCell ref="CE76:CE79"/>
    <mergeCell ref="CF76:CF79"/>
    <mergeCell ref="CG76:CG79"/>
    <mergeCell ref="A76:AJ76"/>
    <mergeCell ref="AK76:AK79"/>
    <mergeCell ref="AL76:AT79"/>
    <mergeCell ref="AU76:BC79"/>
    <mergeCell ref="BD76:BL79"/>
    <mergeCell ref="CE74:CE75"/>
    <mergeCell ref="CF74:CF75"/>
    <mergeCell ref="CG74:CG75"/>
    <mergeCell ref="CH76:CH79"/>
    <mergeCell ref="CH74:CH75"/>
    <mergeCell ref="CI74:CI75"/>
    <mergeCell ref="CJ74:CJ75"/>
    <mergeCell ref="CJ72:CJ73"/>
    <mergeCell ref="A73:AJ73"/>
    <mergeCell ref="A74:AJ74"/>
    <mergeCell ref="AK74:AK75"/>
    <mergeCell ref="AL74:AT75"/>
    <mergeCell ref="AU74:BC75"/>
    <mergeCell ref="BD74:BL75"/>
    <mergeCell ref="BM74:BU75"/>
    <mergeCell ref="BV74:CC75"/>
    <mergeCell ref="CD74:CD75"/>
    <mergeCell ref="CD72:CD73"/>
    <mergeCell ref="CE72:CE73"/>
    <mergeCell ref="CF72:CF73"/>
    <mergeCell ref="CG72:CG73"/>
    <mergeCell ref="CH72:CH73"/>
    <mergeCell ref="CI72:CI73"/>
    <mergeCell ref="A75:AJ75"/>
    <mergeCell ref="CI70:CI71"/>
    <mergeCell ref="CJ70:CJ71"/>
    <mergeCell ref="A71:AJ71"/>
    <mergeCell ref="A72:AJ72"/>
    <mergeCell ref="AK72:AK73"/>
    <mergeCell ref="AL72:AT73"/>
    <mergeCell ref="AU72:BC73"/>
    <mergeCell ref="BD72:BL73"/>
    <mergeCell ref="BM72:BU73"/>
    <mergeCell ref="BV72:CC73"/>
    <mergeCell ref="BV70:CC71"/>
    <mergeCell ref="CD70:CD71"/>
    <mergeCell ref="CE70:CE71"/>
    <mergeCell ref="CF70:CF71"/>
    <mergeCell ref="CG70:CG71"/>
    <mergeCell ref="CH70:CH71"/>
    <mergeCell ref="A70:AJ70"/>
    <mergeCell ref="AK70:AK71"/>
    <mergeCell ref="AL70:AT71"/>
    <mergeCell ref="AU70:BC71"/>
    <mergeCell ref="BD70:BL71"/>
    <mergeCell ref="BM70:BU71"/>
    <mergeCell ref="CI68:CI69"/>
    <mergeCell ref="CJ68:CJ69"/>
    <mergeCell ref="A69:AJ69"/>
    <mergeCell ref="CE68:CE69"/>
    <mergeCell ref="CF68:CF69"/>
    <mergeCell ref="CG68:CG69"/>
    <mergeCell ref="A65:AJ65"/>
    <mergeCell ref="A66:AJ66"/>
    <mergeCell ref="A67:AJ67"/>
    <mergeCell ref="A68:AJ68"/>
    <mergeCell ref="AK68:AK69"/>
    <mergeCell ref="AL68:AT69"/>
    <mergeCell ref="AU68:BC69"/>
    <mergeCell ref="BD68:BL69"/>
    <mergeCell ref="BV64:CC67"/>
    <mergeCell ref="BM68:BU69"/>
    <mergeCell ref="BV68:CC69"/>
    <mergeCell ref="CD68:CD69"/>
    <mergeCell ref="CD64:CD67"/>
    <mergeCell ref="CE64:CE67"/>
    <mergeCell ref="CF64:CF67"/>
    <mergeCell ref="CG64:CG67"/>
    <mergeCell ref="CH64:CH67"/>
    <mergeCell ref="CH68:CH69"/>
    <mergeCell ref="CI61:CI63"/>
    <mergeCell ref="CJ61:CJ63"/>
    <mergeCell ref="A62:AJ62"/>
    <mergeCell ref="A63:AJ63"/>
    <mergeCell ref="A64:AJ64"/>
    <mergeCell ref="AK64:AK67"/>
    <mergeCell ref="AL64:AT67"/>
    <mergeCell ref="AU64:BC67"/>
    <mergeCell ref="BD64:BL67"/>
    <mergeCell ref="BM64:BU67"/>
    <mergeCell ref="BV61:CC63"/>
    <mergeCell ref="CD61:CD63"/>
    <mergeCell ref="CE61:CE63"/>
    <mergeCell ref="CF61:CF63"/>
    <mergeCell ref="CG61:CG63"/>
    <mergeCell ref="CH61:CH63"/>
    <mergeCell ref="A61:AJ61"/>
    <mergeCell ref="AK61:AK63"/>
    <mergeCell ref="AL61:AT63"/>
    <mergeCell ref="AU61:BC63"/>
    <mergeCell ref="BD61:BL63"/>
    <mergeCell ref="BM61:BU63"/>
    <mergeCell ref="CI64:CI67"/>
    <mergeCell ref="CJ64:CJ67"/>
    <mergeCell ref="CJ58:CJ59"/>
    <mergeCell ref="A59:AJ59"/>
    <mergeCell ref="A60:AJ60"/>
    <mergeCell ref="AL60:AT60"/>
    <mergeCell ref="AU60:BC60"/>
    <mergeCell ref="BD60:BL60"/>
    <mergeCell ref="BM60:BU60"/>
    <mergeCell ref="BV60:CC60"/>
    <mergeCell ref="BM58:BU59"/>
    <mergeCell ref="BV58:CC59"/>
    <mergeCell ref="CD58:CD59"/>
    <mergeCell ref="CE58:CE59"/>
    <mergeCell ref="CF58:CF59"/>
    <mergeCell ref="CG58:CG59"/>
    <mergeCell ref="CI54:CI57"/>
    <mergeCell ref="CJ54:CJ57"/>
    <mergeCell ref="A55:AJ55"/>
    <mergeCell ref="A56:AJ56"/>
    <mergeCell ref="A57:AJ57"/>
    <mergeCell ref="A58:AJ58"/>
    <mergeCell ref="AK58:AK59"/>
    <mergeCell ref="AL58:AT59"/>
    <mergeCell ref="AU58:BC59"/>
    <mergeCell ref="BD58:BL59"/>
    <mergeCell ref="BV54:CC57"/>
    <mergeCell ref="CD54:CD57"/>
    <mergeCell ref="CE54:CE57"/>
    <mergeCell ref="CF54:CF57"/>
    <mergeCell ref="CG54:CG57"/>
    <mergeCell ref="CH54:CH57"/>
    <mergeCell ref="A54:AJ54"/>
    <mergeCell ref="AK54:AK57"/>
    <mergeCell ref="AL54:AT57"/>
    <mergeCell ref="AU54:BC57"/>
    <mergeCell ref="BD54:BL57"/>
    <mergeCell ref="BM54:BU57"/>
    <mergeCell ref="CH58:CH59"/>
    <mergeCell ref="CI58:CI59"/>
    <mergeCell ref="CI49:CI53"/>
    <mergeCell ref="CJ49:CJ53"/>
    <mergeCell ref="A50:AJ50"/>
    <mergeCell ref="A51:AJ51"/>
    <mergeCell ref="A52:AJ52"/>
    <mergeCell ref="A53:AJ53"/>
    <mergeCell ref="BV49:CC53"/>
    <mergeCell ref="CD49:CD53"/>
    <mergeCell ref="CE49:CE53"/>
    <mergeCell ref="CF49:CF53"/>
    <mergeCell ref="CG49:CG53"/>
    <mergeCell ref="CH49:CH53"/>
    <mergeCell ref="A49:AJ49"/>
    <mergeCell ref="AK49:AK53"/>
    <mergeCell ref="AL49:AT53"/>
    <mergeCell ref="AU49:BC53"/>
    <mergeCell ref="BD49:BL53"/>
    <mergeCell ref="BM49:BU53"/>
    <mergeCell ref="CI42:CI48"/>
    <mergeCell ref="CJ42:CJ48"/>
    <mergeCell ref="A43:AJ43"/>
    <mergeCell ref="A44:AJ44"/>
    <mergeCell ref="A45:AJ45"/>
    <mergeCell ref="A46:AJ46"/>
    <mergeCell ref="A47:AJ47"/>
    <mergeCell ref="A48:AJ48"/>
    <mergeCell ref="BV42:CC48"/>
    <mergeCell ref="CD42:CD48"/>
    <mergeCell ref="CE42:CE48"/>
    <mergeCell ref="CF42:CF48"/>
    <mergeCell ref="CG42:CG48"/>
    <mergeCell ref="CH42:CH48"/>
    <mergeCell ref="A42:AJ42"/>
    <mergeCell ref="AK42:AK48"/>
    <mergeCell ref="AL42:AT48"/>
    <mergeCell ref="AU42:BC48"/>
    <mergeCell ref="BD42:BL48"/>
    <mergeCell ref="BM42:BU48"/>
    <mergeCell ref="CI35:CI41"/>
    <mergeCell ref="CJ35:CJ41"/>
    <mergeCell ref="A36:AJ36"/>
    <mergeCell ref="A37:AJ37"/>
    <mergeCell ref="A38:AJ38"/>
    <mergeCell ref="A39:AJ39"/>
    <mergeCell ref="A40:AJ40"/>
    <mergeCell ref="A41:AJ41"/>
    <mergeCell ref="BV35:CC41"/>
    <mergeCell ref="CD35:CD41"/>
    <mergeCell ref="CE35:CE41"/>
    <mergeCell ref="CF35:CF41"/>
    <mergeCell ref="CG35:CG41"/>
    <mergeCell ref="CH35:CH41"/>
    <mergeCell ref="A35:AJ35"/>
    <mergeCell ref="AK35:AK41"/>
    <mergeCell ref="AL35:AT41"/>
    <mergeCell ref="AU35:BC41"/>
    <mergeCell ref="BD35:BL41"/>
    <mergeCell ref="BM35:BU41"/>
    <mergeCell ref="CI29:CI34"/>
    <mergeCell ref="CJ29:CJ34"/>
    <mergeCell ref="A30:AJ30"/>
    <mergeCell ref="A31:AJ31"/>
    <mergeCell ref="A32:AJ32"/>
    <mergeCell ref="A33:AJ33"/>
    <mergeCell ref="A34:AJ34"/>
    <mergeCell ref="BV29:CC34"/>
    <mergeCell ref="CD29:CD34"/>
    <mergeCell ref="CE29:CE34"/>
    <mergeCell ref="CF29:CF34"/>
    <mergeCell ref="CG29:CG34"/>
    <mergeCell ref="CH29:CH34"/>
    <mergeCell ref="A29:AJ29"/>
    <mergeCell ref="AK29:AK34"/>
    <mergeCell ref="AL29:AT34"/>
    <mergeCell ref="AU29:BC34"/>
    <mergeCell ref="BD29:BL34"/>
    <mergeCell ref="BM29:BU34"/>
    <mergeCell ref="CI24:CI28"/>
    <mergeCell ref="CJ24:CJ28"/>
    <mergeCell ref="A25:AJ25"/>
    <mergeCell ref="A26:AJ26"/>
    <mergeCell ref="A27:AJ27"/>
    <mergeCell ref="A28:AJ28"/>
    <mergeCell ref="BV24:CC28"/>
    <mergeCell ref="CD24:CD28"/>
    <mergeCell ref="CE24:CE28"/>
    <mergeCell ref="CF24:CF28"/>
    <mergeCell ref="CG24:CG28"/>
    <mergeCell ref="CH24:CH28"/>
    <mergeCell ref="A24:AJ24"/>
    <mergeCell ref="AK24:AK28"/>
    <mergeCell ref="AL24:AT28"/>
    <mergeCell ref="AU24:BC28"/>
    <mergeCell ref="BD24:BL28"/>
    <mergeCell ref="BM24:BU28"/>
    <mergeCell ref="CI21:CI22"/>
    <mergeCell ref="CJ21:CJ22"/>
    <mergeCell ref="A22:AJ22"/>
    <mergeCell ref="A23:AJ23"/>
    <mergeCell ref="AL23:AT23"/>
    <mergeCell ref="AU23:BC23"/>
    <mergeCell ref="BD23:BL23"/>
    <mergeCell ref="BM23:BU23"/>
    <mergeCell ref="BV23:CC23"/>
    <mergeCell ref="BV21:CC22"/>
    <mergeCell ref="CD21:CD22"/>
    <mergeCell ref="CE21:CE22"/>
    <mergeCell ref="CF21:CF22"/>
    <mergeCell ref="CG21:CG22"/>
    <mergeCell ref="CH21:CH22"/>
    <mergeCell ref="A21:AJ21"/>
    <mergeCell ref="AK21:AK22"/>
    <mergeCell ref="AL21:AT22"/>
    <mergeCell ref="AU21:BC22"/>
    <mergeCell ref="BD21:BL22"/>
    <mergeCell ref="BM21:BU22"/>
    <mergeCell ref="CI16:CI20"/>
    <mergeCell ref="CJ16:CJ20"/>
    <mergeCell ref="A17:AJ17"/>
    <mergeCell ref="A18:AJ18"/>
    <mergeCell ref="A19:AJ19"/>
    <mergeCell ref="A20:AJ20"/>
    <mergeCell ref="BV16:CC20"/>
    <mergeCell ref="CD16:CD20"/>
    <mergeCell ref="CE16:CE20"/>
    <mergeCell ref="CF16:CF20"/>
    <mergeCell ref="CG16:CG20"/>
    <mergeCell ref="CH16:CH20"/>
    <mergeCell ref="A16:AJ16"/>
    <mergeCell ref="AK16:AK20"/>
    <mergeCell ref="AL16:AT20"/>
    <mergeCell ref="AU16:BC20"/>
    <mergeCell ref="BD16:BL20"/>
    <mergeCell ref="BM16:BU20"/>
    <mergeCell ref="A15:AJ15"/>
    <mergeCell ref="AL15:AT15"/>
    <mergeCell ref="AU15:BC15"/>
    <mergeCell ref="BD15:BL15"/>
    <mergeCell ref="BM15:BU15"/>
    <mergeCell ref="BV15:CC15"/>
    <mergeCell ref="A14:AJ14"/>
    <mergeCell ref="AL14:AT14"/>
    <mergeCell ref="AU14:BC14"/>
    <mergeCell ref="BD14:BL14"/>
    <mergeCell ref="BM14:BU14"/>
    <mergeCell ref="BV14:CC14"/>
    <mergeCell ref="CE12:CJ13"/>
    <mergeCell ref="A13:AJ13"/>
    <mergeCell ref="AL13:AT13"/>
    <mergeCell ref="AU13:BC13"/>
    <mergeCell ref="BD13:BL13"/>
    <mergeCell ref="BM13:BU13"/>
    <mergeCell ref="BV13:CC13"/>
    <mergeCell ref="CF5:CN5"/>
    <mergeCell ref="A6:CJ6"/>
    <mergeCell ref="A8:CJ8"/>
    <mergeCell ref="A9:CJ9"/>
    <mergeCell ref="A12:AJ12"/>
    <mergeCell ref="AK12:AK14"/>
    <mergeCell ref="AL12:BC12"/>
    <mergeCell ref="BD12:BL12"/>
    <mergeCell ref="BM12:BU12"/>
    <mergeCell ref="BV12:CC12"/>
  </mergeCells>
  <pageMargins left="0.25" right="0.25" top="0.75" bottom="0.75" header="0.3" footer="0.3"/>
  <pageSetup paperSize="9" scale="50" orientation="portrait" r:id="rId1"/>
  <colBreaks count="1" manualBreakCount="1">
    <brk id="8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CC31"/>
  <sheetViews>
    <sheetView zoomScaleNormal="100" workbookViewId="0">
      <selection activeCell="CC20" sqref="CC20:CC24"/>
    </sheetView>
  </sheetViews>
  <sheetFormatPr defaultColWidth="1.140625" defaultRowHeight="12.75"/>
  <cols>
    <col min="1" max="1" width="1.140625" style="18" customWidth="1"/>
    <col min="2" max="79" width="1.140625" style="18"/>
    <col min="80" max="80" width="1.140625" style="18" customWidth="1"/>
    <col min="81" max="81" width="14.85546875" style="18" customWidth="1"/>
    <col min="82" max="16384" width="1.140625" style="18"/>
  </cols>
  <sheetData>
    <row r="1" spans="1:81" s="14" customFormat="1" ht="11.25">
      <c r="CC1" s="15" t="s">
        <v>292</v>
      </c>
    </row>
    <row r="2" spans="1:81" s="14" customFormat="1" ht="11.25">
      <c r="CC2" s="15" t="s">
        <v>12</v>
      </c>
    </row>
    <row r="3" spans="1:81" s="14" customFormat="1" ht="11.25">
      <c r="CC3" s="15" t="s">
        <v>13</v>
      </c>
    </row>
    <row r="6" spans="1:81" s="17" customFormat="1" ht="15.75">
      <c r="A6" s="193" t="s">
        <v>293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97"/>
    </row>
    <row r="7" spans="1:81" s="17" customFormat="1" ht="15.75" customHeight="1">
      <c r="A7" s="144" t="s">
        <v>294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</row>
    <row r="8" spans="1:81" s="17" customFormat="1" ht="15.75">
      <c r="A8" s="50"/>
      <c r="AE8" s="51" t="s">
        <v>295</v>
      </c>
      <c r="AF8" s="490" t="s">
        <v>495</v>
      </c>
      <c r="AG8" s="490"/>
      <c r="AH8" s="490"/>
      <c r="AI8" s="490"/>
      <c r="AJ8" s="490"/>
      <c r="AK8" s="490"/>
      <c r="AL8" s="490"/>
      <c r="AM8" s="490"/>
      <c r="AN8" s="490"/>
      <c r="AO8" s="490"/>
      <c r="AP8" s="490"/>
      <c r="AQ8" s="490"/>
      <c r="AR8" s="490"/>
      <c r="AS8" s="490"/>
      <c r="AT8" s="490"/>
      <c r="AU8" s="490"/>
      <c r="AV8" s="490"/>
      <c r="AW8" s="490"/>
      <c r="AX8" s="490"/>
      <c r="AY8" s="490"/>
      <c r="AZ8" s="490"/>
      <c r="BA8" s="490"/>
      <c r="BB8" s="490"/>
      <c r="BC8" s="490"/>
      <c r="BD8" s="490"/>
    </row>
    <row r="10" spans="1:81">
      <c r="D10" s="145" t="s">
        <v>3</v>
      </c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</row>
    <row r="11" spans="1:81" s="19" customFormat="1" ht="10.5">
      <c r="D11" s="143" t="s">
        <v>296</v>
      </c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</row>
    <row r="14" spans="1:81" ht="12.75" customHeight="1">
      <c r="A14" s="487" t="s">
        <v>297</v>
      </c>
      <c r="B14" s="488"/>
      <c r="C14" s="488"/>
      <c r="D14" s="488"/>
      <c r="E14" s="488"/>
      <c r="F14" s="488"/>
      <c r="G14" s="488"/>
      <c r="H14" s="488"/>
      <c r="I14" s="488"/>
      <c r="J14" s="488"/>
      <c r="K14" s="488"/>
      <c r="L14" s="488"/>
      <c r="M14" s="488"/>
      <c r="N14" s="488"/>
      <c r="O14" s="488"/>
      <c r="P14" s="488"/>
      <c r="Q14" s="488"/>
      <c r="R14" s="488"/>
      <c r="S14" s="488"/>
      <c r="T14" s="488"/>
      <c r="U14" s="488"/>
      <c r="V14" s="488"/>
      <c r="W14" s="488"/>
      <c r="X14" s="488"/>
      <c r="Y14" s="488"/>
      <c r="Z14" s="488"/>
      <c r="AA14" s="488"/>
      <c r="AB14" s="488"/>
      <c r="AC14" s="488"/>
      <c r="AD14" s="488"/>
      <c r="AE14" s="488"/>
      <c r="AF14" s="488"/>
      <c r="AG14" s="488"/>
      <c r="AH14" s="488"/>
      <c r="AI14" s="488"/>
      <c r="AJ14" s="488"/>
      <c r="AK14" s="488"/>
      <c r="AL14" s="488"/>
      <c r="AM14" s="488"/>
      <c r="AN14" s="488"/>
      <c r="AO14" s="488"/>
      <c r="AP14" s="488"/>
      <c r="AQ14" s="488"/>
      <c r="AR14" s="488"/>
      <c r="AS14" s="488"/>
      <c r="AT14" s="488"/>
      <c r="AU14" s="488"/>
      <c r="AV14" s="488"/>
      <c r="AW14" s="488"/>
      <c r="AX14" s="488"/>
      <c r="AY14" s="488"/>
      <c r="AZ14" s="488"/>
      <c r="BA14" s="488"/>
      <c r="BB14" s="488"/>
      <c r="BC14" s="488"/>
      <c r="BD14" s="488"/>
      <c r="BE14" s="488"/>
      <c r="BF14" s="488"/>
      <c r="BG14" s="488"/>
      <c r="BH14" s="488"/>
      <c r="BI14" s="488"/>
      <c r="BJ14" s="488"/>
      <c r="BK14" s="488"/>
      <c r="BL14" s="488"/>
      <c r="BM14" s="489"/>
      <c r="BN14" s="487" t="s">
        <v>298</v>
      </c>
      <c r="BO14" s="488"/>
      <c r="BP14" s="488"/>
      <c r="BQ14" s="488"/>
      <c r="BR14" s="488"/>
      <c r="BS14" s="488"/>
      <c r="BT14" s="488"/>
      <c r="BU14" s="488"/>
      <c r="BV14" s="488"/>
      <c r="BW14" s="488"/>
      <c r="BX14" s="488"/>
      <c r="BY14" s="488"/>
      <c r="BZ14" s="488"/>
      <c r="CA14" s="488"/>
      <c r="CB14" s="489"/>
      <c r="CC14" s="29" t="s">
        <v>299</v>
      </c>
    </row>
    <row r="15" spans="1:81">
      <c r="A15" s="491" t="s">
        <v>76</v>
      </c>
      <c r="B15" s="492"/>
      <c r="C15" s="492"/>
      <c r="D15" s="492"/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2"/>
      <c r="AJ15" s="492"/>
      <c r="AK15" s="492"/>
      <c r="AL15" s="492"/>
      <c r="AM15" s="492"/>
      <c r="AN15" s="492"/>
      <c r="AO15" s="492"/>
      <c r="AP15" s="492"/>
      <c r="AQ15" s="492"/>
      <c r="AR15" s="492"/>
      <c r="AS15" s="492"/>
      <c r="AT15" s="492"/>
      <c r="AU15" s="492"/>
      <c r="AV15" s="492"/>
      <c r="AW15" s="492"/>
      <c r="AX15" s="492"/>
      <c r="AY15" s="492"/>
      <c r="AZ15" s="492"/>
      <c r="BA15" s="492"/>
      <c r="BB15" s="492"/>
      <c r="BC15" s="492"/>
      <c r="BD15" s="492"/>
      <c r="BE15" s="492"/>
      <c r="BF15" s="492"/>
      <c r="BG15" s="492"/>
      <c r="BH15" s="492"/>
      <c r="BI15" s="492"/>
      <c r="BJ15" s="492"/>
      <c r="BK15" s="492"/>
      <c r="BL15" s="492"/>
      <c r="BM15" s="493"/>
      <c r="BN15" s="494">
        <v>2</v>
      </c>
      <c r="BO15" s="495"/>
      <c r="BP15" s="495"/>
      <c r="BQ15" s="495"/>
      <c r="BR15" s="495"/>
      <c r="BS15" s="495"/>
      <c r="BT15" s="495"/>
      <c r="BU15" s="495"/>
      <c r="BV15" s="495"/>
      <c r="BW15" s="495"/>
      <c r="BX15" s="495"/>
      <c r="BY15" s="495"/>
      <c r="BZ15" s="495"/>
      <c r="CA15" s="495"/>
      <c r="CB15" s="496"/>
      <c r="CC15" s="29">
        <v>3</v>
      </c>
    </row>
    <row r="16" spans="1:81" ht="12.75" customHeight="1">
      <c r="A16" s="497" t="s">
        <v>300</v>
      </c>
      <c r="B16" s="498"/>
      <c r="C16" s="498"/>
      <c r="D16" s="498"/>
      <c r="E16" s="498"/>
      <c r="F16" s="498"/>
      <c r="G16" s="498"/>
      <c r="H16" s="498"/>
      <c r="I16" s="498"/>
      <c r="J16" s="498"/>
      <c r="K16" s="498"/>
      <c r="L16" s="498"/>
      <c r="M16" s="498"/>
      <c r="N16" s="498"/>
      <c r="O16" s="498"/>
      <c r="P16" s="498"/>
      <c r="Q16" s="498"/>
      <c r="R16" s="498"/>
      <c r="S16" s="498"/>
      <c r="T16" s="498"/>
      <c r="U16" s="498"/>
      <c r="V16" s="498"/>
      <c r="W16" s="498"/>
      <c r="X16" s="498"/>
      <c r="Y16" s="498"/>
      <c r="Z16" s="498"/>
      <c r="AA16" s="498"/>
      <c r="AB16" s="498"/>
      <c r="AC16" s="498"/>
      <c r="AD16" s="498"/>
      <c r="AE16" s="498"/>
      <c r="AF16" s="498"/>
      <c r="AG16" s="498"/>
      <c r="AH16" s="498"/>
      <c r="AI16" s="498"/>
      <c r="AJ16" s="498"/>
      <c r="AK16" s="498"/>
      <c r="AL16" s="498"/>
      <c r="AM16" s="498"/>
      <c r="AN16" s="498"/>
      <c r="AO16" s="498"/>
      <c r="AP16" s="498"/>
      <c r="AQ16" s="498"/>
      <c r="AR16" s="498"/>
      <c r="AS16" s="498"/>
      <c r="AT16" s="498"/>
      <c r="AU16" s="498"/>
      <c r="AV16" s="498"/>
      <c r="AW16" s="498"/>
      <c r="AX16" s="498"/>
      <c r="AY16" s="498"/>
      <c r="AZ16" s="498"/>
      <c r="BA16" s="498"/>
      <c r="BB16" s="498"/>
      <c r="BC16" s="498"/>
      <c r="BD16" s="498"/>
      <c r="BE16" s="498"/>
      <c r="BF16" s="498"/>
      <c r="BG16" s="498"/>
      <c r="BH16" s="498"/>
      <c r="BI16" s="498"/>
      <c r="BJ16" s="498"/>
      <c r="BK16" s="498"/>
      <c r="BL16" s="498"/>
      <c r="BM16" s="499"/>
      <c r="BN16" s="185">
        <v>0</v>
      </c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6"/>
      <c r="CC16" s="195">
        <v>12</v>
      </c>
    </row>
    <row r="17" spans="1:81" ht="12.75" customHeight="1">
      <c r="A17" s="173" t="s">
        <v>301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5"/>
      <c r="BN17" s="192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9"/>
      <c r="CC17" s="196"/>
    </row>
    <row r="18" spans="1:81" ht="12.75" customHeight="1">
      <c r="A18" s="173" t="s">
        <v>302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5"/>
      <c r="BN18" s="192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9"/>
      <c r="CC18" s="196"/>
    </row>
    <row r="19" spans="1:81" ht="14.25">
      <c r="A19" s="500" t="s">
        <v>303</v>
      </c>
      <c r="B19" s="501"/>
      <c r="C19" s="501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501"/>
      <c r="AH19" s="501"/>
      <c r="AI19" s="501"/>
      <c r="AJ19" s="501"/>
      <c r="AK19" s="501"/>
      <c r="AL19" s="501"/>
      <c r="AM19" s="501"/>
      <c r="AN19" s="501"/>
      <c r="AO19" s="501"/>
      <c r="AP19" s="501"/>
      <c r="AQ19" s="501"/>
      <c r="AR19" s="501"/>
      <c r="AS19" s="501"/>
      <c r="AT19" s="501"/>
      <c r="AU19" s="501"/>
      <c r="AV19" s="501"/>
      <c r="AW19" s="501"/>
      <c r="AX19" s="501"/>
      <c r="AY19" s="501"/>
      <c r="AZ19" s="501"/>
      <c r="BA19" s="501"/>
      <c r="BB19" s="501"/>
      <c r="BC19" s="501"/>
      <c r="BD19" s="501"/>
      <c r="BE19" s="501"/>
      <c r="BF19" s="501"/>
      <c r="BG19" s="501"/>
      <c r="BH19" s="501"/>
      <c r="BI19" s="501"/>
      <c r="BJ19" s="501"/>
      <c r="BK19" s="501"/>
      <c r="BL19" s="501"/>
      <c r="BM19" s="502"/>
      <c r="BN19" s="170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2"/>
      <c r="CC19" s="197"/>
    </row>
    <row r="20" spans="1:81" ht="12.75" customHeight="1">
      <c r="A20" s="497" t="s">
        <v>300</v>
      </c>
      <c r="B20" s="498"/>
      <c r="C20" s="498"/>
      <c r="D20" s="498"/>
      <c r="E20" s="498"/>
      <c r="F20" s="498"/>
      <c r="G20" s="498"/>
      <c r="H20" s="498"/>
      <c r="I20" s="498"/>
      <c r="J20" s="498"/>
      <c r="K20" s="498"/>
      <c r="L20" s="498"/>
      <c r="M20" s="498"/>
      <c r="N20" s="498"/>
      <c r="O20" s="498"/>
      <c r="P20" s="498"/>
      <c r="Q20" s="498"/>
      <c r="R20" s="498"/>
      <c r="S20" s="498"/>
      <c r="T20" s="498"/>
      <c r="U20" s="498"/>
      <c r="V20" s="498"/>
      <c r="W20" s="498"/>
      <c r="X20" s="498"/>
      <c r="Y20" s="498"/>
      <c r="Z20" s="498"/>
      <c r="AA20" s="498"/>
      <c r="AB20" s="498"/>
      <c r="AC20" s="498"/>
      <c r="AD20" s="498"/>
      <c r="AE20" s="498"/>
      <c r="AF20" s="498"/>
      <c r="AG20" s="498"/>
      <c r="AH20" s="498"/>
      <c r="AI20" s="498"/>
      <c r="AJ20" s="498"/>
      <c r="AK20" s="498"/>
      <c r="AL20" s="498"/>
      <c r="AM20" s="498"/>
      <c r="AN20" s="498"/>
      <c r="AO20" s="498"/>
      <c r="AP20" s="498"/>
      <c r="AQ20" s="498"/>
      <c r="AR20" s="498"/>
      <c r="AS20" s="498"/>
      <c r="AT20" s="498"/>
      <c r="AU20" s="498"/>
      <c r="AV20" s="498"/>
      <c r="AW20" s="498"/>
      <c r="AX20" s="498"/>
      <c r="AY20" s="498"/>
      <c r="AZ20" s="498"/>
      <c r="BA20" s="498"/>
      <c r="BB20" s="498"/>
      <c r="BC20" s="498"/>
      <c r="BD20" s="498"/>
      <c r="BE20" s="498"/>
      <c r="BF20" s="498"/>
      <c r="BG20" s="498"/>
      <c r="BH20" s="498"/>
      <c r="BI20" s="498"/>
      <c r="BJ20" s="498"/>
      <c r="BK20" s="498"/>
      <c r="BL20" s="498"/>
      <c r="BM20" s="499"/>
      <c r="BN20" s="185">
        <v>0</v>
      </c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6"/>
      <c r="CC20" s="195">
        <v>0</v>
      </c>
    </row>
    <row r="21" spans="1:81" ht="12.75" customHeight="1">
      <c r="A21" s="173" t="s">
        <v>301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5"/>
      <c r="BN21" s="192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9"/>
      <c r="CC21" s="196"/>
    </row>
    <row r="22" spans="1:81" ht="12.75" customHeight="1">
      <c r="A22" s="173" t="s">
        <v>302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5"/>
      <c r="BN22" s="192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9"/>
      <c r="CC22" s="196"/>
    </row>
    <row r="23" spans="1:81" ht="12.75" customHeight="1">
      <c r="A23" s="173" t="s">
        <v>304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75"/>
      <c r="BN23" s="192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9"/>
      <c r="CC23" s="196"/>
    </row>
    <row r="24" spans="1:81" ht="16.5">
      <c r="A24" s="500" t="s">
        <v>305</v>
      </c>
      <c r="B24" s="501"/>
      <c r="C24" s="501"/>
      <c r="D24" s="501"/>
      <c r="E24" s="501"/>
      <c r="F24" s="501"/>
      <c r="G24" s="501"/>
      <c r="H24" s="501"/>
      <c r="I24" s="501"/>
      <c r="J24" s="501"/>
      <c r="K24" s="501"/>
      <c r="L24" s="501"/>
      <c r="M24" s="501"/>
      <c r="N24" s="501"/>
      <c r="O24" s="501"/>
      <c r="P24" s="501"/>
      <c r="Q24" s="501"/>
      <c r="R24" s="501"/>
      <c r="S24" s="501"/>
      <c r="T24" s="501"/>
      <c r="U24" s="501"/>
      <c r="V24" s="501"/>
      <c r="W24" s="501"/>
      <c r="X24" s="501"/>
      <c r="Y24" s="501"/>
      <c r="Z24" s="501"/>
      <c r="AA24" s="501"/>
      <c r="AB24" s="501"/>
      <c r="AC24" s="501"/>
      <c r="AD24" s="501"/>
      <c r="AE24" s="501"/>
      <c r="AF24" s="501"/>
      <c r="AG24" s="501"/>
      <c r="AH24" s="501"/>
      <c r="AI24" s="501"/>
      <c r="AJ24" s="501"/>
      <c r="AK24" s="501"/>
      <c r="AL24" s="501"/>
      <c r="AM24" s="501"/>
      <c r="AN24" s="501"/>
      <c r="AO24" s="501"/>
      <c r="AP24" s="501"/>
      <c r="AQ24" s="501"/>
      <c r="AR24" s="501"/>
      <c r="AS24" s="501"/>
      <c r="AT24" s="501"/>
      <c r="AU24" s="501"/>
      <c r="AV24" s="501"/>
      <c r="AW24" s="501"/>
      <c r="AX24" s="501"/>
      <c r="AY24" s="501"/>
      <c r="AZ24" s="501"/>
      <c r="BA24" s="501"/>
      <c r="BB24" s="501"/>
      <c r="BC24" s="501"/>
      <c r="BD24" s="501"/>
      <c r="BE24" s="501"/>
      <c r="BF24" s="501"/>
      <c r="BG24" s="501"/>
      <c r="BH24" s="501"/>
      <c r="BI24" s="501"/>
      <c r="BJ24" s="501"/>
      <c r="BK24" s="501"/>
      <c r="BL24" s="501"/>
      <c r="BM24" s="502"/>
      <c r="BN24" s="170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2"/>
      <c r="CC24" s="197"/>
    </row>
    <row r="25" spans="1:81" ht="12.75" customHeight="1">
      <c r="A25" s="505" t="s">
        <v>306</v>
      </c>
      <c r="B25" s="506"/>
      <c r="C25" s="506"/>
      <c r="D25" s="506"/>
      <c r="E25" s="506"/>
      <c r="F25" s="506"/>
      <c r="G25" s="506"/>
      <c r="H25" s="506"/>
      <c r="I25" s="506"/>
      <c r="J25" s="506"/>
      <c r="K25" s="506"/>
      <c r="L25" s="506"/>
      <c r="M25" s="506"/>
      <c r="N25" s="506"/>
      <c r="O25" s="506"/>
      <c r="P25" s="506"/>
      <c r="Q25" s="506"/>
      <c r="R25" s="506"/>
      <c r="S25" s="506"/>
      <c r="T25" s="506"/>
      <c r="U25" s="506"/>
      <c r="V25" s="506"/>
      <c r="W25" s="506"/>
      <c r="X25" s="506"/>
      <c r="Y25" s="506"/>
      <c r="Z25" s="506"/>
      <c r="AA25" s="506"/>
      <c r="AB25" s="506"/>
      <c r="AC25" s="506"/>
      <c r="AD25" s="506"/>
      <c r="AE25" s="506"/>
      <c r="AF25" s="506"/>
      <c r="AG25" s="506"/>
      <c r="AH25" s="506"/>
      <c r="AI25" s="506"/>
      <c r="AJ25" s="506"/>
      <c r="AK25" s="506"/>
      <c r="AL25" s="506"/>
      <c r="AM25" s="506"/>
      <c r="AN25" s="506"/>
      <c r="AO25" s="506"/>
      <c r="AP25" s="506"/>
      <c r="AQ25" s="506"/>
      <c r="AR25" s="506"/>
      <c r="AS25" s="506"/>
      <c r="AT25" s="506"/>
      <c r="AU25" s="506"/>
      <c r="AV25" s="506"/>
      <c r="AW25" s="506"/>
      <c r="AX25" s="506"/>
      <c r="AY25" s="506"/>
      <c r="AZ25" s="506"/>
      <c r="BA25" s="506"/>
      <c r="BB25" s="506"/>
      <c r="BC25" s="506"/>
      <c r="BD25" s="506"/>
      <c r="BE25" s="506"/>
      <c r="BF25" s="506"/>
      <c r="BG25" s="506"/>
      <c r="BH25" s="506"/>
      <c r="BI25" s="506"/>
      <c r="BJ25" s="506"/>
      <c r="BK25" s="506"/>
      <c r="BL25" s="506"/>
      <c r="BM25" s="507"/>
      <c r="BN25" s="247">
        <v>1</v>
      </c>
      <c r="BO25" s="248"/>
      <c r="BP25" s="248"/>
      <c r="BQ25" s="248"/>
      <c r="BR25" s="248"/>
      <c r="BS25" s="248"/>
      <c r="BT25" s="248"/>
      <c r="BU25" s="248"/>
      <c r="BV25" s="248"/>
      <c r="BW25" s="248"/>
      <c r="BX25" s="248"/>
      <c r="BY25" s="248"/>
      <c r="BZ25" s="248"/>
      <c r="CA25" s="248"/>
      <c r="CB25" s="249"/>
      <c r="CC25" s="503">
        <v>1</v>
      </c>
    </row>
    <row r="26" spans="1:81" ht="14.25">
      <c r="A26" s="500" t="s">
        <v>307</v>
      </c>
      <c r="B26" s="501"/>
      <c r="C26" s="501"/>
      <c r="D26" s="501"/>
      <c r="E26" s="501"/>
      <c r="F26" s="501"/>
      <c r="G26" s="501"/>
      <c r="H26" s="501"/>
      <c r="I26" s="501"/>
      <c r="J26" s="501"/>
      <c r="K26" s="501"/>
      <c r="L26" s="501"/>
      <c r="M26" s="501"/>
      <c r="N26" s="501"/>
      <c r="O26" s="501"/>
      <c r="P26" s="501"/>
      <c r="Q26" s="501"/>
      <c r="R26" s="501"/>
      <c r="S26" s="501"/>
      <c r="T26" s="501"/>
      <c r="U26" s="501"/>
      <c r="V26" s="501"/>
      <c r="W26" s="501"/>
      <c r="X26" s="501"/>
      <c r="Y26" s="501"/>
      <c r="Z26" s="501"/>
      <c r="AA26" s="501"/>
      <c r="AB26" s="501"/>
      <c r="AC26" s="501"/>
      <c r="AD26" s="501"/>
      <c r="AE26" s="501"/>
      <c r="AF26" s="501"/>
      <c r="AG26" s="501"/>
      <c r="AH26" s="501"/>
      <c r="AI26" s="501"/>
      <c r="AJ26" s="501"/>
      <c r="AK26" s="501"/>
      <c r="AL26" s="501"/>
      <c r="AM26" s="501"/>
      <c r="AN26" s="501"/>
      <c r="AO26" s="501"/>
      <c r="AP26" s="501"/>
      <c r="AQ26" s="501"/>
      <c r="AR26" s="501"/>
      <c r="AS26" s="501"/>
      <c r="AT26" s="501"/>
      <c r="AU26" s="501"/>
      <c r="AV26" s="501"/>
      <c r="AW26" s="501"/>
      <c r="AX26" s="501"/>
      <c r="AY26" s="501"/>
      <c r="AZ26" s="501"/>
      <c r="BA26" s="501"/>
      <c r="BB26" s="501"/>
      <c r="BC26" s="501"/>
      <c r="BD26" s="501"/>
      <c r="BE26" s="501"/>
      <c r="BF26" s="501"/>
      <c r="BG26" s="501"/>
      <c r="BH26" s="501"/>
      <c r="BI26" s="501"/>
      <c r="BJ26" s="501"/>
      <c r="BK26" s="501"/>
      <c r="BL26" s="501"/>
      <c r="BM26" s="502"/>
      <c r="BN26" s="253"/>
      <c r="BO26" s="254"/>
      <c r="BP26" s="254"/>
      <c r="BQ26" s="254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5"/>
      <c r="CC26" s="504"/>
    </row>
    <row r="30" spans="1:81" s="20" customFormat="1">
      <c r="A30" s="145" t="s">
        <v>35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 t="s">
        <v>471</v>
      </c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</row>
    <row r="31" spans="1:81" s="21" customFormat="1" ht="10.5">
      <c r="A31" s="178" t="s">
        <v>36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 t="s">
        <v>37</v>
      </c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 t="s">
        <v>38</v>
      </c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</row>
  </sheetData>
  <mergeCells count="32">
    <mergeCell ref="A31:AC31"/>
    <mergeCell ref="AD31:BI31"/>
    <mergeCell ref="BJ31:CB31"/>
    <mergeCell ref="A25:BM25"/>
    <mergeCell ref="BN25:CB26"/>
    <mergeCell ref="CC25:CC26"/>
    <mergeCell ref="A26:BM26"/>
    <mergeCell ref="A30:AC30"/>
    <mergeCell ref="AD30:BI30"/>
    <mergeCell ref="BJ30:CB30"/>
    <mergeCell ref="A20:BM20"/>
    <mergeCell ref="BN20:CB24"/>
    <mergeCell ref="CC20:CC24"/>
    <mergeCell ref="A21:BM21"/>
    <mergeCell ref="A22:BM22"/>
    <mergeCell ref="A23:BM23"/>
    <mergeCell ref="A24:BM24"/>
    <mergeCell ref="A15:BM15"/>
    <mergeCell ref="BN15:CB15"/>
    <mergeCell ref="A16:BM16"/>
    <mergeCell ref="BN16:CB19"/>
    <mergeCell ref="CC16:CC19"/>
    <mergeCell ref="A17:BM17"/>
    <mergeCell ref="A18:BM18"/>
    <mergeCell ref="A19:BM19"/>
    <mergeCell ref="A14:BM14"/>
    <mergeCell ref="BN14:CB14"/>
    <mergeCell ref="A6:CB6"/>
    <mergeCell ref="A7:CB7"/>
    <mergeCell ref="AF8:BD8"/>
    <mergeCell ref="D10:BY10"/>
    <mergeCell ref="D11:BY11"/>
  </mergeCells>
  <pageMargins left="0.7" right="0.7" top="0.75" bottom="0.75" header="0.3" footer="0.3"/>
  <pageSetup paperSize="9" scale="82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CC29"/>
  <sheetViews>
    <sheetView zoomScaleNormal="100" workbookViewId="0">
      <selection activeCell="CC6" sqref="CC6"/>
    </sheetView>
  </sheetViews>
  <sheetFormatPr defaultColWidth="1.140625" defaultRowHeight="12.75"/>
  <cols>
    <col min="1" max="1" width="2.28515625" style="18" customWidth="1"/>
    <col min="2" max="2" width="2" style="18" customWidth="1"/>
    <col min="3" max="79" width="1.140625" style="18"/>
    <col min="80" max="80" width="1.140625" style="18" customWidth="1"/>
    <col min="81" max="81" width="16.28515625" style="18" customWidth="1"/>
    <col min="82" max="16384" width="1.140625" style="18"/>
  </cols>
  <sheetData>
    <row r="1" spans="1:81" s="14" customFormat="1" ht="11.25">
      <c r="CB1" s="15" t="s">
        <v>292</v>
      </c>
    </row>
    <row r="2" spans="1:81" s="14" customFormat="1" ht="11.25">
      <c r="CB2" s="15" t="s">
        <v>12</v>
      </c>
    </row>
    <row r="3" spans="1:81" s="14" customFormat="1" ht="11.25">
      <c r="CB3" s="15" t="s">
        <v>13</v>
      </c>
    </row>
    <row r="6" spans="1:81" s="17" customFormat="1" ht="15.75">
      <c r="A6" s="193" t="s">
        <v>308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97"/>
    </row>
    <row r="7" spans="1:81" s="17" customFormat="1" ht="15.75">
      <c r="A7" s="193" t="s">
        <v>309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</row>
    <row r="8" spans="1:81" s="17" customFormat="1" ht="15.75">
      <c r="A8" s="50"/>
      <c r="AE8" s="51" t="s">
        <v>295</v>
      </c>
      <c r="AF8" s="490" t="s">
        <v>495</v>
      </c>
      <c r="AG8" s="490"/>
      <c r="AH8" s="490"/>
      <c r="AI8" s="490"/>
      <c r="AJ8" s="490"/>
      <c r="AK8" s="490"/>
      <c r="AL8" s="490"/>
      <c r="AM8" s="490"/>
      <c r="AN8" s="490"/>
      <c r="AO8" s="490"/>
      <c r="AP8" s="490"/>
      <c r="AQ8" s="490"/>
      <c r="AR8" s="490"/>
      <c r="AS8" s="490"/>
      <c r="AT8" s="490"/>
      <c r="AU8" s="490"/>
      <c r="AV8" s="490"/>
      <c r="AW8" s="490"/>
      <c r="AX8" s="490"/>
      <c r="AY8" s="490"/>
      <c r="AZ8" s="490"/>
      <c r="BA8" s="490"/>
      <c r="BB8" s="490"/>
      <c r="BC8" s="490"/>
      <c r="BD8" s="490"/>
    </row>
    <row r="10" spans="1:81" s="20" customFormat="1">
      <c r="D10" s="145" t="s">
        <v>3</v>
      </c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</row>
    <row r="11" spans="1:81" s="19" customFormat="1" ht="10.5">
      <c r="D11" s="143" t="s">
        <v>296</v>
      </c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</row>
    <row r="14" spans="1:81" ht="12.75" customHeight="1">
      <c r="A14" s="487" t="s">
        <v>297</v>
      </c>
      <c r="B14" s="488"/>
      <c r="C14" s="488"/>
      <c r="D14" s="488"/>
      <c r="E14" s="488"/>
      <c r="F14" s="488"/>
      <c r="G14" s="488"/>
      <c r="H14" s="488"/>
      <c r="I14" s="488"/>
      <c r="J14" s="488"/>
      <c r="K14" s="488"/>
      <c r="L14" s="488"/>
      <c r="M14" s="488"/>
      <c r="N14" s="488"/>
      <c r="O14" s="488"/>
      <c r="P14" s="488"/>
      <c r="Q14" s="488"/>
      <c r="R14" s="488"/>
      <c r="S14" s="488"/>
      <c r="T14" s="488"/>
      <c r="U14" s="488"/>
      <c r="V14" s="488"/>
      <c r="W14" s="488"/>
      <c r="X14" s="488"/>
      <c r="Y14" s="488"/>
      <c r="Z14" s="488"/>
      <c r="AA14" s="488"/>
      <c r="AB14" s="488"/>
      <c r="AC14" s="488"/>
      <c r="AD14" s="488"/>
      <c r="AE14" s="488"/>
      <c r="AF14" s="488"/>
      <c r="AG14" s="488"/>
      <c r="AH14" s="488"/>
      <c r="AI14" s="488"/>
      <c r="AJ14" s="488"/>
      <c r="AK14" s="488"/>
      <c r="AL14" s="488"/>
      <c r="AM14" s="488"/>
      <c r="AN14" s="488"/>
      <c r="AO14" s="488"/>
      <c r="AP14" s="488"/>
      <c r="AQ14" s="488"/>
      <c r="AR14" s="488"/>
      <c r="AS14" s="488"/>
      <c r="AT14" s="488"/>
      <c r="AU14" s="488"/>
      <c r="AV14" s="488"/>
      <c r="AW14" s="488"/>
      <c r="AX14" s="488"/>
      <c r="AY14" s="488"/>
      <c r="AZ14" s="488"/>
      <c r="BA14" s="488"/>
      <c r="BB14" s="488"/>
      <c r="BC14" s="488"/>
      <c r="BD14" s="488"/>
      <c r="BE14" s="488"/>
      <c r="BF14" s="488"/>
      <c r="BG14" s="488"/>
      <c r="BH14" s="488"/>
      <c r="BI14" s="488"/>
      <c r="BJ14" s="488"/>
      <c r="BK14" s="488"/>
      <c r="BL14" s="488"/>
      <c r="BM14" s="489"/>
      <c r="BN14" s="487" t="s">
        <v>298</v>
      </c>
      <c r="BO14" s="488"/>
      <c r="BP14" s="488"/>
      <c r="BQ14" s="488"/>
      <c r="BR14" s="488"/>
      <c r="BS14" s="488"/>
      <c r="BT14" s="488"/>
      <c r="BU14" s="488"/>
      <c r="BV14" s="488"/>
      <c r="BW14" s="488"/>
      <c r="BX14" s="488"/>
      <c r="BY14" s="488"/>
      <c r="BZ14" s="488"/>
      <c r="CA14" s="488"/>
      <c r="CB14" s="489"/>
      <c r="CC14" s="29" t="s">
        <v>299</v>
      </c>
    </row>
    <row r="15" spans="1:81">
      <c r="A15" s="491" t="s">
        <v>76</v>
      </c>
      <c r="B15" s="492"/>
      <c r="C15" s="492"/>
      <c r="D15" s="492"/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2"/>
      <c r="AJ15" s="492"/>
      <c r="AK15" s="492"/>
      <c r="AL15" s="492"/>
      <c r="AM15" s="492"/>
      <c r="AN15" s="492"/>
      <c r="AO15" s="492"/>
      <c r="AP15" s="492"/>
      <c r="AQ15" s="492"/>
      <c r="AR15" s="492"/>
      <c r="AS15" s="492"/>
      <c r="AT15" s="492"/>
      <c r="AU15" s="492"/>
      <c r="AV15" s="492"/>
      <c r="AW15" s="492"/>
      <c r="AX15" s="492"/>
      <c r="AY15" s="492"/>
      <c r="AZ15" s="492"/>
      <c r="BA15" s="492"/>
      <c r="BB15" s="492"/>
      <c r="BC15" s="492"/>
      <c r="BD15" s="492"/>
      <c r="BE15" s="492"/>
      <c r="BF15" s="492"/>
      <c r="BG15" s="492"/>
      <c r="BH15" s="492"/>
      <c r="BI15" s="492"/>
      <c r="BJ15" s="492"/>
      <c r="BK15" s="492"/>
      <c r="BL15" s="492"/>
      <c r="BM15" s="493"/>
      <c r="BN15" s="494">
        <v>2</v>
      </c>
      <c r="BO15" s="495"/>
      <c r="BP15" s="495"/>
      <c r="BQ15" s="495"/>
      <c r="BR15" s="495"/>
      <c r="BS15" s="495"/>
      <c r="BT15" s="495"/>
      <c r="BU15" s="495"/>
      <c r="BV15" s="495"/>
      <c r="BW15" s="495"/>
      <c r="BX15" s="495"/>
      <c r="BY15" s="495"/>
      <c r="BZ15" s="495"/>
      <c r="CA15" s="495"/>
      <c r="CB15" s="496"/>
      <c r="CC15" s="29">
        <v>3</v>
      </c>
    </row>
    <row r="16" spans="1:81" ht="12.75" customHeight="1">
      <c r="A16" s="497" t="s">
        <v>310</v>
      </c>
      <c r="B16" s="498"/>
      <c r="C16" s="498"/>
      <c r="D16" s="498"/>
      <c r="E16" s="498"/>
      <c r="F16" s="498"/>
      <c r="G16" s="498"/>
      <c r="H16" s="498"/>
      <c r="I16" s="498"/>
      <c r="J16" s="498"/>
      <c r="K16" s="498"/>
      <c r="L16" s="498"/>
      <c r="M16" s="498"/>
      <c r="N16" s="498"/>
      <c r="O16" s="498"/>
      <c r="P16" s="498"/>
      <c r="Q16" s="498"/>
      <c r="R16" s="498"/>
      <c r="S16" s="498"/>
      <c r="T16" s="498"/>
      <c r="U16" s="498"/>
      <c r="V16" s="498"/>
      <c r="W16" s="498"/>
      <c r="X16" s="498"/>
      <c r="Y16" s="498"/>
      <c r="Z16" s="498"/>
      <c r="AA16" s="498"/>
      <c r="AB16" s="498"/>
      <c r="AC16" s="498"/>
      <c r="AD16" s="498"/>
      <c r="AE16" s="498"/>
      <c r="AF16" s="498"/>
      <c r="AG16" s="498"/>
      <c r="AH16" s="498"/>
      <c r="AI16" s="498"/>
      <c r="AJ16" s="498"/>
      <c r="AK16" s="498"/>
      <c r="AL16" s="498"/>
      <c r="AM16" s="498"/>
      <c r="AN16" s="498"/>
      <c r="AO16" s="498"/>
      <c r="AP16" s="498"/>
      <c r="AQ16" s="498"/>
      <c r="AR16" s="498"/>
      <c r="AS16" s="498"/>
      <c r="AT16" s="498"/>
      <c r="AU16" s="498"/>
      <c r="AV16" s="498"/>
      <c r="AW16" s="498"/>
      <c r="AX16" s="498"/>
      <c r="AY16" s="498"/>
      <c r="AZ16" s="498"/>
      <c r="BA16" s="498"/>
      <c r="BB16" s="498"/>
      <c r="BC16" s="498"/>
      <c r="BD16" s="498"/>
      <c r="BE16" s="498"/>
      <c r="BF16" s="498"/>
      <c r="BG16" s="498"/>
      <c r="BH16" s="498"/>
      <c r="BI16" s="498"/>
      <c r="BJ16" s="498"/>
      <c r="BK16" s="498"/>
      <c r="BL16" s="498"/>
      <c r="BM16" s="499"/>
      <c r="BN16" s="185">
        <v>0</v>
      </c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6"/>
      <c r="CC16" s="195">
        <v>12</v>
      </c>
    </row>
    <row r="17" spans="1:81" ht="12.75" customHeight="1">
      <c r="A17" s="173" t="s">
        <v>311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5"/>
      <c r="BN17" s="192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9"/>
      <c r="CC17" s="196"/>
    </row>
    <row r="18" spans="1:81" ht="14.25">
      <c r="A18" s="500" t="s">
        <v>312</v>
      </c>
      <c r="B18" s="501"/>
      <c r="C18" s="501"/>
      <c r="D18" s="501"/>
      <c r="E18" s="501"/>
      <c r="F18" s="501"/>
      <c r="G18" s="501"/>
      <c r="H18" s="501"/>
      <c r="I18" s="501"/>
      <c r="J18" s="501"/>
      <c r="K18" s="501"/>
      <c r="L18" s="501"/>
      <c r="M18" s="501"/>
      <c r="N18" s="501"/>
      <c r="O18" s="501"/>
      <c r="P18" s="501"/>
      <c r="Q18" s="501"/>
      <c r="R18" s="501"/>
      <c r="S18" s="501"/>
      <c r="T18" s="501"/>
      <c r="U18" s="501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501"/>
      <c r="AH18" s="501"/>
      <c r="AI18" s="501"/>
      <c r="AJ18" s="501"/>
      <c r="AK18" s="501"/>
      <c r="AL18" s="501"/>
      <c r="AM18" s="501"/>
      <c r="AN18" s="501"/>
      <c r="AO18" s="501"/>
      <c r="AP18" s="501"/>
      <c r="AQ18" s="501"/>
      <c r="AR18" s="501"/>
      <c r="AS18" s="501"/>
      <c r="AT18" s="501"/>
      <c r="AU18" s="501"/>
      <c r="AV18" s="501"/>
      <c r="AW18" s="501"/>
      <c r="AX18" s="501"/>
      <c r="AY18" s="501"/>
      <c r="AZ18" s="501"/>
      <c r="BA18" s="501"/>
      <c r="BB18" s="501"/>
      <c r="BC18" s="501"/>
      <c r="BD18" s="501"/>
      <c r="BE18" s="501"/>
      <c r="BF18" s="501"/>
      <c r="BG18" s="501"/>
      <c r="BH18" s="501"/>
      <c r="BI18" s="501"/>
      <c r="BJ18" s="501"/>
      <c r="BK18" s="501"/>
      <c r="BL18" s="501"/>
      <c r="BM18" s="502"/>
      <c r="BN18" s="170"/>
      <c r="BO18" s="171"/>
      <c r="BP18" s="171"/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71"/>
      <c r="CB18" s="172"/>
      <c r="CC18" s="197"/>
    </row>
    <row r="19" spans="1:81" ht="12.75" customHeight="1">
      <c r="A19" s="497" t="s">
        <v>310</v>
      </c>
      <c r="B19" s="498"/>
      <c r="C19" s="498"/>
      <c r="D19" s="498"/>
      <c r="E19" s="498"/>
      <c r="F19" s="498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8"/>
      <c r="AJ19" s="498"/>
      <c r="AK19" s="498"/>
      <c r="AL19" s="498"/>
      <c r="AM19" s="498"/>
      <c r="AN19" s="498"/>
      <c r="AO19" s="498"/>
      <c r="AP19" s="498"/>
      <c r="AQ19" s="498"/>
      <c r="AR19" s="498"/>
      <c r="AS19" s="498"/>
      <c r="AT19" s="498"/>
      <c r="AU19" s="498"/>
      <c r="AV19" s="498"/>
      <c r="AW19" s="498"/>
      <c r="AX19" s="498"/>
      <c r="AY19" s="498"/>
      <c r="AZ19" s="498"/>
      <c r="BA19" s="498"/>
      <c r="BB19" s="498"/>
      <c r="BC19" s="498"/>
      <c r="BD19" s="498"/>
      <c r="BE19" s="498"/>
      <c r="BF19" s="498"/>
      <c r="BG19" s="498"/>
      <c r="BH19" s="498"/>
      <c r="BI19" s="498"/>
      <c r="BJ19" s="498"/>
      <c r="BK19" s="498"/>
      <c r="BL19" s="498"/>
      <c r="BM19" s="499"/>
      <c r="BN19" s="185">
        <v>0</v>
      </c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6"/>
      <c r="CC19" s="195">
        <v>0</v>
      </c>
    </row>
    <row r="20" spans="1:81" ht="12.75" customHeight="1">
      <c r="A20" s="173" t="s">
        <v>311</v>
      </c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75"/>
      <c r="BN20" s="192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9"/>
      <c r="CC20" s="196"/>
    </row>
    <row r="21" spans="1:81" ht="12.75" customHeight="1">
      <c r="A21" s="173" t="s">
        <v>313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5"/>
      <c r="BN21" s="192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9"/>
      <c r="CC21" s="196"/>
    </row>
    <row r="22" spans="1:81" ht="16.5">
      <c r="A22" s="500" t="s">
        <v>314</v>
      </c>
      <c r="B22" s="501"/>
      <c r="C22" s="501"/>
      <c r="D22" s="501"/>
      <c r="E22" s="501"/>
      <c r="F22" s="501"/>
      <c r="G22" s="501"/>
      <c r="H22" s="501"/>
      <c r="I22" s="501"/>
      <c r="J22" s="501"/>
      <c r="K22" s="501"/>
      <c r="L22" s="501"/>
      <c r="M22" s="501"/>
      <c r="N22" s="501"/>
      <c r="O22" s="501"/>
      <c r="P22" s="501"/>
      <c r="Q22" s="501"/>
      <c r="R22" s="501"/>
      <c r="S22" s="501"/>
      <c r="T22" s="501"/>
      <c r="U22" s="501"/>
      <c r="V22" s="501"/>
      <c r="W22" s="501"/>
      <c r="X22" s="501"/>
      <c r="Y22" s="501"/>
      <c r="Z22" s="501"/>
      <c r="AA22" s="501"/>
      <c r="AB22" s="501"/>
      <c r="AC22" s="501"/>
      <c r="AD22" s="501"/>
      <c r="AE22" s="501"/>
      <c r="AF22" s="501"/>
      <c r="AG22" s="501"/>
      <c r="AH22" s="501"/>
      <c r="AI22" s="501"/>
      <c r="AJ22" s="501"/>
      <c r="AK22" s="501"/>
      <c r="AL22" s="501"/>
      <c r="AM22" s="501"/>
      <c r="AN22" s="501"/>
      <c r="AO22" s="501"/>
      <c r="AP22" s="501"/>
      <c r="AQ22" s="501"/>
      <c r="AR22" s="501"/>
      <c r="AS22" s="501"/>
      <c r="AT22" s="501"/>
      <c r="AU22" s="501"/>
      <c r="AV22" s="501"/>
      <c r="AW22" s="501"/>
      <c r="AX22" s="501"/>
      <c r="AY22" s="501"/>
      <c r="AZ22" s="501"/>
      <c r="BA22" s="501"/>
      <c r="BB22" s="501"/>
      <c r="BC22" s="501"/>
      <c r="BD22" s="501"/>
      <c r="BE22" s="501"/>
      <c r="BF22" s="501"/>
      <c r="BG22" s="501"/>
      <c r="BH22" s="501"/>
      <c r="BI22" s="501"/>
      <c r="BJ22" s="501"/>
      <c r="BK22" s="501"/>
      <c r="BL22" s="501"/>
      <c r="BM22" s="502"/>
      <c r="BN22" s="170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2"/>
      <c r="CC22" s="197"/>
    </row>
    <row r="23" spans="1:81" ht="12.75" customHeight="1">
      <c r="A23" s="505" t="s">
        <v>315</v>
      </c>
      <c r="B23" s="506"/>
      <c r="C23" s="506"/>
      <c r="D23" s="506"/>
      <c r="E23" s="506"/>
      <c r="F23" s="506"/>
      <c r="G23" s="506"/>
      <c r="H23" s="506"/>
      <c r="I23" s="506"/>
      <c r="J23" s="506"/>
      <c r="K23" s="506"/>
      <c r="L23" s="506"/>
      <c r="M23" s="506"/>
      <c r="N23" s="506"/>
      <c r="O23" s="506"/>
      <c r="P23" s="506"/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  <c r="AC23" s="506"/>
      <c r="AD23" s="506"/>
      <c r="AE23" s="506"/>
      <c r="AF23" s="506"/>
      <c r="AG23" s="506"/>
      <c r="AH23" s="506"/>
      <c r="AI23" s="506"/>
      <c r="AJ23" s="506"/>
      <c r="AK23" s="506"/>
      <c r="AL23" s="506"/>
      <c r="AM23" s="506"/>
      <c r="AN23" s="506"/>
      <c r="AO23" s="506"/>
      <c r="AP23" s="506"/>
      <c r="AQ23" s="506"/>
      <c r="AR23" s="506"/>
      <c r="AS23" s="506"/>
      <c r="AT23" s="506"/>
      <c r="AU23" s="506"/>
      <c r="AV23" s="506"/>
      <c r="AW23" s="506"/>
      <c r="AX23" s="506"/>
      <c r="AY23" s="506"/>
      <c r="AZ23" s="506"/>
      <c r="BA23" s="506"/>
      <c r="BB23" s="506"/>
      <c r="BC23" s="506"/>
      <c r="BD23" s="506"/>
      <c r="BE23" s="506"/>
      <c r="BF23" s="506"/>
      <c r="BG23" s="506"/>
      <c r="BH23" s="506"/>
      <c r="BI23" s="506"/>
      <c r="BJ23" s="506"/>
      <c r="BK23" s="506"/>
      <c r="BL23" s="506"/>
      <c r="BM23" s="507"/>
      <c r="BN23" s="247">
        <v>1</v>
      </c>
      <c r="BO23" s="248"/>
      <c r="BP23" s="248"/>
      <c r="BQ23" s="248"/>
      <c r="BR23" s="248"/>
      <c r="BS23" s="248"/>
      <c r="BT23" s="248"/>
      <c r="BU23" s="248"/>
      <c r="BV23" s="248"/>
      <c r="BW23" s="248"/>
      <c r="BX23" s="248"/>
      <c r="BY23" s="248"/>
      <c r="BZ23" s="248"/>
      <c r="CA23" s="248"/>
      <c r="CB23" s="249"/>
      <c r="CC23" s="195">
        <v>1</v>
      </c>
    </row>
    <row r="24" spans="1:81" ht="14.25">
      <c r="A24" s="500" t="s">
        <v>316</v>
      </c>
      <c r="B24" s="501"/>
      <c r="C24" s="501"/>
      <c r="D24" s="501"/>
      <c r="E24" s="501"/>
      <c r="F24" s="501"/>
      <c r="G24" s="501"/>
      <c r="H24" s="501"/>
      <c r="I24" s="501"/>
      <c r="J24" s="501"/>
      <c r="K24" s="501"/>
      <c r="L24" s="501"/>
      <c r="M24" s="501"/>
      <c r="N24" s="501"/>
      <c r="O24" s="501"/>
      <c r="P24" s="501"/>
      <c r="Q24" s="501"/>
      <c r="R24" s="501"/>
      <c r="S24" s="501"/>
      <c r="T24" s="501"/>
      <c r="U24" s="501"/>
      <c r="V24" s="501"/>
      <c r="W24" s="501"/>
      <c r="X24" s="501"/>
      <c r="Y24" s="501"/>
      <c r="Z24" s="501"/>
      <c r="AA24" s="501"/>
      <c r="AB24" s="501"/>
      <c r="AC24" s="501"/>
      <c r="AD24" s="501"/>
      <c r="AE24" s="501"/>
      <c r="AF24" s="501"/>
      <c r="AG24" s="501"/>
      <c r="AH24" s="501"/>
      <c r="AI24" s="501"/>
      <c r="AJ24" s="501"/>
      <c r="AK24" s="501"/>
      <c r="AL24" s="501"/>
      <c r="AM24" s="501"/>
      <c r="AN24" s="501"/>
      <c r="AO24" s="501"/>
      <c r="AP24" s="501"/>
      <c r="AQ24" s="501"/>
      <c r="AR24" s="501"/>
      <c r="AS24" s="501"/>
      <c r="AT24" s="501"/>
      <c r="AU24" s="501"/>
      <c r="AV24" s="501"/>
      <c r="AW24" s="501"/>
      <c r="AX24" s="501"/>
      <c r="AY24" s="501"/>
      <c r="AZ24" s="501"/>
      <c r="BA24" s="501"/>
      <c r="BB24" s="501"/>
      <c r="BC24" s="501"/>
      <c r="BD24" s="501"/>
      <c r="BE24" s="501"/>
      <c r="BF24" s="501"/>
      <c r="BG24" s="501"/>
      <c r="BH24" s="501"/>
      <c r="BI24" s="501"/>
      <c r="BJ24" s="501"/>
      <c r="BK24" s="501"/>
      <c r="BL24" s="501"/>
      <c r="BM24" s="502"/>
      <c r="BN24" s="253"/>
      <c r="BO24" s="254"/>
      <c r="BP24" s="254"/>
      <c r="BQ24" s="254"/>
      <c r="BR24" s="254"/>
      <c r="BS24" s="254"/>
      <c r="BT24" s="254"/>
      <c r="BU24" s="254"/>
      <c r="BV24" s="254"/>
      <c r="BW24" s="254"/>
      <c r="BX24" s="254"/>
      <c r="BY24" s="254"/>
      <c r="BZ24" s="254"/>
      <c r="CA24" s="254"/>
      <c r="CB24" s="255"/>
      <c r="CC24" s="197"/>
    </row>
    <row r="28" spans="1:81" s="20" customFormat="1">
      <c r="A28" s="145" t="s">
        <v>35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 t="s">
        <v>471</v>
      </c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</row>
    <row r="29" spans="1:81" s="21" customFormat="1" ht="10.5">
      <c r="A29" s="178" t="s">
        <v>36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 t="s">
        <v>37</v>
      </c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 t="s">
        <v>38</v>
      </c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</row>
  </sheetData>
  <mergeCells count="30">
    <mergeCell ref="A29:AC29"/>
    <mergeCell ref="AD29:BI29"/>
    <mergeCell ref="BJ29:CB29"/>
    <mergeCell ref="A23:BM23"/>
    <mergeCell ref="BN23:CB24"/>
    <mergeCell ref="CC23:CC24"/>
    <mergeCell ref="A24:BM24"/>
    <mergeCell ref="A28:AC28"/>
    <mergeCell ref="AD28:BI28"/>
    <mergeCell ref="BJ28:CB28"/>
    <mergeCell ref="A19:BM19"/>
    <mergeCell ref="BN19:CB22"/>
    <mergeCell ref="CC19:CC22"/>
    <mergeCell ref="A20:BM20"/>
    <mergeCell ref="A21:BM21"/>
    <mergeCell ref="A22:BM22"/>
    <mergeCell ref="A15:BM15"/>
    <mergeCell ref="BN15:CB15"/>
    <mergeCell ref="A16:BM16"/>
    <mergeCell ref="BN16:CB18"/>
    <mergeCell ref="CC16:CC18"/>
    <mergeCell ref="A17:BM17"/>
    <mergeCell ref="A18:BM18"/>
    <mergeCell ref="A14:BM14"/>
    <mergeCell ref="BN14:CB14"/>
    <mergeCell ref="A6:CB6"/>
    <mergeCell ref="A7:CB7"/>
    <mergeCell ref="AF8:BD8"/>
    <mergeCell ref="D10:BY10"/>
    <mergeCell ref="D11:BY11"/>
  </mergeCells>
  <pageMargins left="0.7" right="0.7" top="0.75" bottom="0.75" header="0.3" footer="0.3"/>
  <pageSetup paperSize="9" scale="78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CB57"/>
  <sheetViews>
    <sheetView zoomScaleNormal="100" workbookViewId="0">
      <selection activeCell="BN40" sqref="BN40:CB41"/>
    </sheetView>
  </sheetViews>
  <sheetFormatPr defaultColWidth="1.140625" defaultRowHeight="12.75"/>
  <cols>
    <col min="1" max="1" width="1.140625" style="18" customWidth="1"/>
    <col min="2" max="79" width="1.140625" style="18"/>
    <col min="80" max="80" width="1.140625" style="18" customWidth="1"/>
    <col min="81" max="16384" width="1.140625" style="18"/>
  </cols>
  <sheetData>
    <row r="1" spans="1:80" s="14" customFormat="1" ht="11.25">
      <c r="CB1" s="15" t="s">
        <v>317</v>
      </c>
    </row>
    <row r="2" spans="1:80" s="14" customFormat="1" ht="11.25">
      <c r="CB2" s="15" t="s">
        <v>12</v>
      </c>
    </row>
    <row r="3" spans="1:80" s="14" customFormat="1" ht="11.25">
      <c r="CB3" s="15" t="s">
        <v>13</v>
      </c>
    </row>
    <row r="4" spans="1:80" s="14" customFormat="1" ht="11.25">
      <c r="CB4" s="16" t="s">
        <v>14</v>
      </c>
    </row>
    <row r="7" spans="1:80" s="17" customFormat="1" ht="15.75">
      <c r="A7" s="193" t="s">
        <v>318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</row>
    <row r="8" spans="1:80" s="17" customFormat="1" ht="15.75">
      <c r="A8" s="193" t="s">
        <v>319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</row>
    <row r="10" spans="1:80" ht="15" customHeight="1">
      <c r="D10" s="145" t="s">
        <v>3</v>
      </c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</row>
    <row r="11" spans="1:80" s="19" customFormat="1" ht="10.5">
      <c r="D11" s="143" t="s">
        <v>296</v>
      </c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</row>
    <row r="13" spans="1:80" ht="12.75" customHeight="1">
      <c r="A13" s="185" t="s">
        <v>297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6"/>
      <c r="AV13" s="185" t="s">
        <v>320</v>
      </c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6"/>
      <c r="BN13" s="185" t="s">
        <v>163</v>
      </c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6"/>
    </row>
    <row r="14" spans="1:80" ht="12.75" customHeight="1">
      <c r="A14" s="170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2"/>
      <c r="AV14" s="170" t="s">
        <v>321</v>
      </c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2"/>
      <c r="BN14" s="170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2"/>
    </row>
    <row r="15" spans="1:80" ht="12.75" customHeight="1">
      <c r="A15" s="497" t="s">
        <v>322</v>
      </c>
      <c r="B15" s="498"/>
      <c r="C15" s="498"/>
      <c r="D15" s="498"/>
      <c r="E15" s="498"/>
      <c r="F15" s="498"/>
      <c r="G15" s="498"/>
      <c r="H15" s="498"/>
      <c r="I15" s="498"/>
      <c r="J15" s="498"/>
      <c r="K15" s="498"/>
      <c r="L15" s="498"/>
      <c r="M15" s="498"/>
      <c r="N15" s="498"/>
      <c r="O15" s="498"/>
      <c r="P15" s="498"/>
      <c r="Q15" s="498"/>
      <c r="R15" s="498"/>
      <c r="S15" s="498"/>
      <c r="T15" s="498"/>
      <c r="U15" s="498"/>
      <c r="V15" s="498"/>
      <c r="W15" s="498"/>
      <c r="X15" s="498"/>
      <c r="Y15" s="498"/>
      <c r="Z15" s="498"/>
      <c r="AA15" s="498"/>
      <c r="AB15" s="498"/>
      <c r="AC15" s="498"/>
      <c r="AD15" s="498"/>
      <c r="AE15" s="498"/>
      <c r="AF15" s="498"/>
      <c r="AG15" s="498"/>
      <c r="AH15" s="498"/>
      <c r="AI15" s="498"/>
      <c r="AJ15" s="498"/>
      <c r="AK15" s="498"/>
      <c r="AL15" s="498"/>
      <c r="AM15" s="498"/>
      <c r="AN15" s="498"/>
      <c r="AO15" s="498"/>
      <c r="AP15" s="498"/>
      <c r="AQ15" s="498"/>
      <c r="AR15" s="498"/>
      <c r="AS15" s="498"/>
      <c r="AT15" s="498"/>
      <c r="AU15" s="499"/>
      <c r="AV15" s="164">
        <v>1</v>
      </c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6"/>
      <c r="BN15" s="508">
        <v>0</v>
      </c>
      <c r="BO15" s="469"/>
      <c r="BP15" s="469"/>
      <c r="BQ15" s="469"/>
      <c r="BR15" s="469"/>
      <c r="BS15" s="469"/>
      <c r="BT15" s="469"/>
      <c r="BU15" s="469"/>
      <c r="BV15" s="469"/>
      <c r="BW15" s="469"/>
      <c r="BX15" s="469"/>
      <c r="BY15" s="469"/>
      <c r="BZ15" s="469"/>
      <c r="CA15" s="469"/>
      <c r="CB15" s="470"/>
    </row>
    <row r="16" spans="1:80" ht="12.75" customHeight="1">
      <c r="A16" s="500" t="s">
        <v>323</v>
      </c>
      <c r="B16" s="501"/>
      <c r="C16" s="501"/>
      <c r="D16" s="501"/>
      <c r="E16" s="501"/>
      <c r="F16" s="501"/>
      <c r="G16" s="501"/>
      <c r="H16" s="501"/>
      <c r="I16" s="501"/>
      <c r="J16" s="501"/>
      <c r="K16" s="501"/>
      <c r="L16" s="501"/>
      <c r="M16" s="501"/>
      <c r="N16" s="501"/>
      <c r="O16" s="501"/>
      <c r="P16" s="501"/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501"/>
      <c r="AH16" s="501"/>
      <c r="AI16" s="501"/>
      <c r="AJ16" s="501"/>
      <c r="AK16" s="501"/>
      <c r="AL16" s="501"/>
      <c r="AM16" s="501"/>
      <c r="AN16" s="501"/>
      <c r="AO16" s="501"/>
      <c r="AP16" s="501"/>
      <c r="AQ16" s="501"/>
      <c r="AR16" s="501"/>
      <c r="AS16" s="501"/>
      <c r="AT16" s="501"/>
      <c r="AU16" s="502"/>
      <c r="AV16" s="170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2"/>
      <c r="BN16" s="471"/>
      <c r="BO16" s="472"/>
      <c r="BP16" s="472"/>
      <c r="BQ16" s="472"/>
      <c r="BR16" s="472"/>
      <c r="BS16" s="472"/>
      <c r="BT16" s="472"/>
      <c r="BU16" s="472"/>
      <c r="BV16" s="472"/>
      <c r="BW16" s="472"/>
      <c r="BX16" s="472"/>
      <c r="BY16" s="472"/>
      <c r="BZ16" s="472"/>
      <c r="CA16" s="472"/>
      <c r="CB16" s="473"/>
    </row>
    <row r="17" spans="1:80" ht="15" customHeight="1">
      <c r="A17" s="510" t="s">
        <v>324</v>
      </c>
      <c r="B17" s="511"/>
      <c r="C17" s="511"/>
      <c r="D17" s="511"/>
      <c r="E17" s="511"/>
      <c r="F17" s="511"/>
      <c r="G17" s="511"/>
      <c r="H17" s="511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1"/>
      <c r="V17" s="511"/>
      <c r="W17" s="511"/>
      <c r="X17" s="511"/>
      <c r="Y17" s="511"/>
      <c r="Z17" s="511"/>
      <c r="AA17" s="511"/>
      <c r="AB17" s="511"/>
      <c r="AC17" s="511"/>
      <c r="AD17" s="511"/>
      <c r="AE17" s="511"/>
      <c r="AF17" s="511"/>
      <c r="AG17" s="511"/>
      <c r="AH17" s="511"/>
      <c r="AI17" s="511"/>
      <c r="AJ17" s="511"/>
      <c r="AK17" s="511"/>
      <c r="AL17" s="511"/>
      <c r="AM17" s="511"/>
      <c r="AN17" s="511"/>
      <c r="AO17" s="511"/>
      <c r="AP17" s="511"/>
      <c r="AQ17" s="511"/>
      <c r="AR17" s="511"/>
      <c r="AS17" s="511"/>
      <c r="AT17" s="511"/>
      <c r="AU17" s="512"/>
      <c r="AV17" s="513">
        <v>4</v>
      </c>
      <c r="AW17" s="488"/>
      <c r="AX17" s="488"/>
      <c r="AY17" s="488"/>
      <c r="AZ17" s="488"/>
      <c r="BA17" s="488"/>
      <c r="BB17" s="488"/>
      <c r="BC17" s="488"/>
      <c r="BD17" s="488"/>
      <c r="BE17" s="488"/>
      <c r="BF17" s="488"/>
      <c r="BG17" s="488"/>
      <c r="BH17" s="488"/>
      <c r="BI17" s="488"/>
      <c r="BJ17" s="488"/>
      <c r="BK17" s="488"/>
      <c r="BL17" s="488"/>
      <c r="BM17" s="489"/>
      <c r="BN17" s="514" t="s">
        <v>79</v>
      </c>
      <c r="BO17" s="515"/>
      <c r="BP17" s="515"/>
      <c r="BQ17" s="515"/>
      <c r="BR17" s="515"/>
      <c r="BS17" s="515"/>
      <c r="BT17" s="515"/>
      <c r="BU17" s="515"/>
      <c r="BV17" s="515"/>
      <c r="BW17" s="515"/>
      <c r="BX17" s="515"/>
      <c r="BY17" s="515"/>
      <c r="BZ17" s="515"/>
      <c r="CA17" s="515"/>
      <c r="CB17" s="516"/>
    </row>
    <row r="18" spans="1:80" ht="12.75" customHeight="1">
      <c r="A18" s="497" t="s">
        <v>322</v>
      </c>
      <c r="B18" s="498"/>
      <c r="C18" s="498"/>
      <c r="D18" s="498"/>
      <c r="E18" s="498"/>
      <c r="F18" s="498"/>
      <c r="G18" s="498"/>
      <c r="H18" s="498"/>
      <c r="I18" s="498"/>
      <c r="J18" s="498"/>
      <c r="K18" s="498"/>
      <c r="L18" s="498"/>
      <c r="M18" s="498"/>
      <c r="N18" s="498"/>
      <c r="O18" s="498"/>
      <c r="P18" s="498"/>
      <c r="Q18" s="498"/>
      <c r="R18" s="498"/>
      <c r="S18" s="498"/>
      <c r="T18" s="498"/>
      <c r="U18" s="498"/>
      <c r="V18" s="498"/>
      <c r="W18" s="498"/>
      <c r="X18" s="498"/>
      <c r="Y18" s="498"/>
      <c r="Z18" s="498"/>
      <c r="AA18" s="498"/>
      <c r="AB18" s="498"/>
      <c r="AC18" s="498"/>
      <c r="AD18" s="498"/>
      <c r="AE18" s="498"/>
      <c r="AF18" s="498"/>
      <c r="AG18" s="498"/>
      <c r="AH18" s="498"/>
      <c r="AI18" s="498"/>
      <c r="AJ18" s="498"/>
      <c r="AK18" s="498"/>
      <c r="AL18" s="498"/>
      <c r="AM18" s="498"/>
      <c r="AN18" s="498"/>
      <c r="AO18" s="498"/>
      <c r="AP18" s="498"/>
      <c r="AQ18" s="498"/>
      <c r="AR18" s="498"/>
      <c r="AS18" s="498"/>
      <c r="AT18" s="498"/>
      <c r="AU18" s="499"/>
      <c r="AV18" s="164">
        <v>2</v>
      </c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6"/>
      <c r="BN18" s="508">
        <v>0</v>
      </c>
      <c r="BO18" s="469"/>
      <c r="BP18" s="469"/>
      <c r="BQ18" s="469"/>
      <c r="BR18" s="469"/>
      <c r="BS18" s="469"/>
      <c r="BT18" s="469"/>
      <c r="BU18" s="469"/>
      <c r="BV18" s="469"/>
      <c r="BW18" s="469"/>
      <c r="BX18" s="469"/>
      <c r="BY18" s="469"/>
      <c r="BZ18" s="469"/>
      <c r="CA18" s="469"/>
      <c r="CB18" s="470"/>
    </row>
    <row r="19" spans="1:80" ht="12.75" customHeight="1">
      <c r="A19" s="500" t="s">
        <v>325</v>
      </c>
      <c r="B19" s="501"/>
      <c r="C19" s="501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501"/>
      <c r="AH19" s="501"/>
      <c r="AI19" s="501"/>
      <c r="AJ19" s="501"/>
      <c r="AK19" s="501"/>
      <c r="AL19" s="501"/>
      <c r="AM19" s="501"/>
      <c r="AN19" s="501"/>
      <c r="AO19" s="501"/>
      <c r="AP19" s="501"/>
      <c r="AQ19" s="501"/>
      <c r="AR19" s="501"/>
      <c r="AS19" s="501"/>
      <c r="AT19" s="501"/>
      <c r="AU19" s="502"/>
      <c r="AV19" s="170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2"/>
      <c r="BN19" s="471"/>
      <c r="BO19" s="472"/>
      <c r="BP19" s="472"/>
      <c r="BQ19" s="472"/>
      <c r="BR19" s="472"/>
      <c r="BS19" s="472"/>
      <c r="BT19" s="472"/>
      <c r="BU19" s="472"/>
      <c r="BV19" s="472"/>
      <c r="BW19" s="472"/>
      <c r="BX19" s="472"/>
      <c r="BY19" s="472"/>
      <c r="BZ19" s="472"/>
      <c r="CA19" s="472"/>
      <c r="CB19" s="473"/>
    </row>
    <row r="20" spans="1:80" ht="12.75" customHeight="1">
      <c r="A20" s="497" t="s">
        <v>326</v>
      </c>
      <c r="B20" s="498"/>
      <c r="C20" s="498"/>
      <c r="D20" s="498"/>
      <c r="E20" s="498"/>
      <c r="F20" s="498"/>
      <c r="G20" s="498"/>
      <c r="H20" s="498"/>
      <c r="I20" s="498"/>
      <c r="J20" s="498"/>
      <c r="K20" s="498"/>
      <c r="L20" s="498"/>
      <c r="M20" s="498"/>
      <c r="N20" s="498"/>
      <c r="O20" s="498"/>
      <c r="P20" s="498"/>
      <c r="Q20" s="498"/>
      <c r="R20" s="498"/>
      <c r="S20" s="498"/>
      <c r="T20" s="498"/>
      <c r="U20" s="498"/>
      <c r="V20" s="498"/>
      <c r="W20" s="498"/>
      <c r="X20" s="498"/>
      <c r="Y20" s="498"/>
      <c r="Z20" s="498"/>
      <c r="AA20" s="498"/>
      <c r="AB20" s="498"/>
      <c r="AC20" s="498"/>
      <c r="AD20" s="498"/>
      <c r="AE20" s="498"/>
      <c r="AF20" s="498"/>
      <c r="AG20" s="498"/>
      <c r="AH20" s="498"/>
      <c r="AI20" s="498"/>
      <c r="AJ20" s="498"/>
      <c r="AK20" s="498"/>
      <c r="AL20" s="498"/>
      <c r="AM20" s="498"/>
      <c r="AN20" s="498"/>
      <c r="AO20" s="498"/>
      <c r="AP20" s="498"/>
      <c r="AQ20" s="498"/>
      <c r="AR20" s="498"/>
      <c r="AS20" s="498"/>
      <c r="AT20" s="498"/>
      <c r="AU20" s="499"/>
      <c r="AV20" s="164">
        <v>3</v>
      </c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6"/>
      <c r="BN20" s="509">
        <v>0</v>
      </c>
      <c r="BO20" s="469"/>
      <c r="BP20" s="469"/>
      <c r="BQ20" s="469"/>
      <c r="BR20" s="469"/>
      <c r="BS20" s="469"/>
      <c r="BT20" s="469"/>
      <c r="BU20" s="469"/>
      <c r="BV20" s="469"/>
      <c r="BW20" s="469"/>
      <c r="BX20" s="469"/>
      <c r="BY20" s="469"/>
      <c r="BZ20" s="469"/>
      <c r="CA20" s="469"/>
      <c r="CB20" s="470"/>
    </row>
    <row r="21" spans="1:80" ht="12.75" customHeight="1">
      <c r="A21" s="500" t="s">
        <v>327</v>
      </c>
      <c r="B21" s="501"/>
      <c r="C21" s="501"/>
      <c r="D21" s="501"/>
      <c r="E21" s="501"/>
      <c r="F21" s="501"/>
      <c r="G21" s="501"/>
      <c r="H21" s="501"/>
      <c r="I21" s="501"/>
      <c r="J21" s="501"/>
      <c r="K21" s="501"/>
      <c r="L21" s="501"/>
      <c r="M21" s="501"/>
      <c r="N21" s="501"/>
      <c r="O21" s="501"/>
      <c r="P21" s="501"/>
      <c r="Q21" s="501"/>
      <c r="R21" s="501"/>
      <c r="S21" s="501"/>
      <c r="T21" s="501"/>
      <c r="U21" s="501"/>
      <c r="V21" s="501"/>
      <c r="W21" s="501"/>
      <c r="X21" s="501"/>
      <c r="Y21" s="501"/>
      <c r="Z21" s="501"/>
      <c r="AA21" s="501"/>
      <c r="AB21" s="501"/>
      <c r="AC21" s="501"/>
      <c r="AD21" s="501"/>
      <c r="AE21" s="501"/>
      <c r="AF21" s="501"/>
      <c r="AG21" s="501"/>
      <c r="AH21" s="501"/>
      <c r="AI21" s="501"/>
      <c r="AJ21" s="501"/>
      <c r="AK21" s="501"/>
      <c r="AL21" s="501"/>
      <c r="AM21" s="501"/>
      <c r="AN21" s="501"/>
      <c r="AO21" s="501"/>
      <c r="AP21" s="501"/>
      <c r="AQ21" s="501"/>
      <c r="AR21" s="501"/>
      <c r="AS21" s="501"/>
      <c r="AT21" s="501"/>
      <c r="AU21" s="502"/>
      <c r="AV21" s="170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2"/>
      <c r="BN21" s="471"/>
      <c r="BO21" s="472"/>
      <c r="BP21" s="472"/>
      <c r="BQ21" s="472"/>
      <c r="BR21" s="472"/>
      <c r="BS21" s="472"/>
      <c r="BT21" s="472"/>
      <c r="BU21" s="472"/>
      <c r="BV21" s="472"/>
      <c r="BW21" s="472"/>
      <c r="BX21" s="472"/>
      <c r="BY21" s="472"/>
      <c r="BZ21" s="472"/>
      <c r="CA21" s="472"/>
      <c r="CB21" s="473"/>
    </row>
    <row r="22" spans="1:80" ht="12.75" customHeight="1">
      <c r="A22" s="497" t="s">
        <v>328</v>
      </c>
      <c r="B22" s="498"/>
      <c r="C22" s="498"/>
      <c r="D22" s="498"/>
      <c r="E22" s="498"/>
      <c r="F22" s="498"/>
      <c r="G22" s="498"/>
      <c r="H22" s="498"/>
      <c r="I22" s="498"/>
      <c r="J22" s="498"/>
      <c r="K22" s="498"/>
      <c r="L22" s="498"/>
      <c r="M22" s="498"/>
      <c r="N22" s="498"/>
      <c r="O22" s="498"/>
      <c r="P22" s="498"/>
      <c r="Q22" s="498"/>
      <c r="R22" s="498"/>
      <c r="S22" s="498"/>
      <c r="T22" s="498"/>
      <c r="U22" s="498"/>
      <c r="V22" s="498"/>
      <c r="W22" s="498"/>
      <c r="X22" s="498"/>
      <c r="Y22" s="498"/>
      <c r="Z22" s="498"/>
      <c r="AA22" s="498"/>
      <c r="AB22" s="498"/>
      <c r="AC22" s="498"/>
      <c r="AD22" s="498"/>
      <c r="AE22" s="498"/>
      <c r="AF22" s="498"/>
      <c r="AG22" s="498"/>
      <c r="AH22" s="498"/>
      <c r="AI22" s="498"/>
      <c r="AJ22" s="498"/>
      <c r="AK22" s="498"/>
      <c r="AL22" s="498"/>
      <c r="AM22" s="498"/>
      <c r="AN22" s="498"/>
      <c r="AO22" s="498"/>
      <c r="AP22" s="498"/>
      <c r="AQ22" s="498"/>
      <c r="AR22" s="498"/>
      <c r="AS22" s="498"/>
      <c r="AT22" s="498"/>
      <c r="AU22" s="499"/>
      <c r="AV22" s="164" t="s">
        <v>329</v>
      </c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6"/>
      <c r="BN22" s="508">
        <f>0.5*1+0.5*1</f>
        <v>1</v>
      </c>
      <c r="BO22" s="469"/>
      <c r="BP22" s="469"/>
      <c r="BQ22" s="469"/>
      <c r="BR22" s="469"/>
      <c r="BS22" s="469"/>
      <c r="BT22" s="469"/>
      <c r="BU22" s="469"/>
      <c r="BV22" s="469"/>
      <c r="BW22" s="469"/>
      <c r="BX22" s="469"/>
      <c r="BY22" s="469"/>
      <c r="BZ22" s="469"/>
      <c r="CA22" s="469"/>
      <c r="CB22" s="470"/>
    </row>
    <row r="23" spans="1:80" ht="12.75" customHeight="1">
      <c r="A23" s="500" t="s">
        <v>330</v>
      </c>
      <c r="B23" s="501"/>
      <c r="C23" s="501"/>
      <c r="D23" s="501"/>
      <c r="E23" s="501"/>
      <c r="F23" s="501"/>
      <c r="G23" s="501"/>
      <c r="H23" s="501"/>
      <c r="I23" s="501"/>
      <c r="J23" s="501"/>
      <c r="K23" s="501"/>
      <c r="L23" s="501"/>
      <c r="M23" s="501"/>
      <c r="N23" s="501"/>
      <c r="O23" s="501"/>
      <c r="P23" s="501"/>
      <c r="Q23" s="501"/>
      <c r="R23" s="501"/>
      <c r="S23" s="501"/>
      <c r="T23" s="501"/>
      <c r="U23" s="501"/>
      <c r="V23" s="501"/>
      <c r="W23" s="501"/>
      <c r="X23" s="501"/>
      <c r="Y23" s="501"/>
      <c r="Z23" s="501"/>
      <c r="AA23" s="501"/>
      <c r="AB23" s="501"/>
      <c r="AC23" s="501"/>
      <c r="AD23" s="501"/>
      <c r="AE23" s="501"/>
      <c r="AF23" s="501"/>
      <c r="AG23" s="501"/>
      <c r="AH23" s="501"/>
      <c r="AI23" s="501"/>
      <c r="AJ23" s="501"/>
      <c r="AK23" s="501"/>
      <c r="AL23" s="501"/>
      <c r="AM23" s="501"/>
      <c r="AN23" s="501"/>
      <c r="AO23" s="501"/>
      <c r="AP23" s="501"/>
      <c r="AQ23" s="501"/>
      <c r="AR23" s="501"/>
      <c r="AS23" s="501"/>
      <c r="AT23" s="501"/>
      <c r="AU23" s="502"/>
      <c r="AV23" s="170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2"/>
      <c r="BN23" s="471"/>
      <c r="BO23" s="472"/>
      <c r="BP23" s="472"/>
      <c r="BQ23" s="472"/>
      <c r="BR23" s="472"/>
      <c r="BS23" s="472"/>
      <c r="BT23" s="472"/>
      <c r="BU23" s="472"/>
      <c r="BV23" s="472"/>
      <c r="BW23" s="472"/>
      <c r="BX23" s="472"/>
      <c r="BY23" s="472"/>
      <c r="BZ23" s="472"/>
      <c r="CA23" s="472"/>
      <c r="CB23" s="473"/>
    </row>
    <row r="24" spans="1:80" ht="12.75" customHeight="1">
      <c r="A24" s="497" t="s">
        <v>331</v>
      </c>
      <c r="B24" s="498"/>
      <c r="C24" s="498"/>
      <c r="D24" s="498"/>
      <c r="E24" s="498"/>
      <c r="F24" s="498"/>
      <c r="G24" s="498"/>
      <c r="H24" s="498"/>
      <c r="I24" s="498"/>
      <c r="J24" s="498"/>
      <c r="K24" s="498"/>
      <c r="L24" s="498"/>
      <c r="M24" s="498"/>
      <c r="N24" s="498"/>
      <c r="O24" s="498"/>
      <c r="P24" s="498"/>
      <c r="Q24" s="498"/>
      <c r="R24" s="498"/>
      <c r="S24" s="498"/>
      <c r="T24" s="498"/>
      <c r="U24" s="498"/>
      <c r="V24" s="498"/>
      <c r="W24" s="498"/>
      <c r="X24" s="498"/>
      <c r="Y24" s="498"/>
      <c r="Z24" s="498"/>
      <c r="AA24" s="498"/>
      <c r="AB24" s="498"/>
      <c r="AC24" s="498"/>
      <c r="AD24" s="498"/>
      <c r="AE24" s="498"/>
      <c r="AF24" s="498"/>
      <c r="AG24" s="498"/>
      <c r="AH24" s="498"/>
      <c r="AI24" s="498"/>
      <c r="AJ24" s="498"/>
      <c r="AK24" s="498"/>
      <c r="AL24" s="498"/>
      <c r="AM24" s="498"/>
      <c r="AN24" s="498"/>
      <c r="AO24" s="498"/>
      <c r="AP24" s="498"/>
      <c r="AQ24" s="498"/>
      <c r="AR24" s="498"/>
      <c r="AS24" s="498"/>
      <c r="AT24" s="498"/>
      <c r="AU24" s="499"/>
      <c r="AV24" s="164">
        <v>11</v>
      </c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6"/>
      <c r="BN24" s="517">
        <f>0.1*2+0.7*0.425+0.2*2</f>
        <v>0.89749999999999996</v>
      </c>
      <c r="BO24" s="518"/>
      <c r="BP24" s="518"/>
      <c r="BQ24" s="518"/>
      <c r="BR24" s="518"/>
      <c r="BS24" s="518"/>
      <c r="BT24" s="518"/>
      <c r="BU24" s="518"/>
      <c r="BV24" s="518"/>
      <c r="BW24" s="518"/>
      <c r="BX24" s="518"/>
      <c r="BY24" s="518"/>
      <c r="BZ24" s="518"/>
      <c r="CA24" s="518"/>
      <c r="CB24" s="519"/>
    </row>
    <row r="25" spans="1:80" ht="12.75" customHeight="1">
      <c r="A25" s="500" t="s">
        <v>332</v>
      </c>
      <c r="B25" s="501"/>
      <c r="C25" s="501"/>
      <c r="D25" s="501"/>
      <c r="E25" s="501"/>
      <c r="F25" s="501"/>
      <c r="G25" s="501"/>
      <c r="H25" s="501"/>
      <c r="I25" s="501"/>
      <c r="J25" s="501"/>
      <c r="K25" s="501"/>
      <c r="L25" s="501"/>
      <c r="M25" s="501"/>
      <c r="N25" s="501"/>
      <c r="O25" s="501"/>
      <c r="P25" s="501"/>
      <c r="Q25" s="501"/>
      <c r="R25" s="501"/>
      <c r="S25" s="501"/>
      <c r="T25" s="501"/>
      <c r="U25" s="501"/>
      <c r="V25" s="501"/>
      <c r="W25" s="501"/>
      <c r="X25" s="501"/>
      <c r="Y25" s="501"/>
      <c r="Z25" s="501"/>
      <c r="AA25" s="501"/>
      <c r="AB25" s="501"/>
      <c r="AC25" s="501"/>
      <c r="AD25" s="501"/>
      <c r="AE25" s="501"/>
      <c r="AF25" s="501"/>
      <c r="AG25" s="501"/>
      <c r="AH25" s="501"/>
      <c r="AI25" s="501"/>
      <c r="AJ25" s="501"/>
      <c r="AK25" s="501"/>
      <c r="AL25" s="501"/>
      <c r="AM25" s="501"/>
      <c r="AN25" s="501"/>
      <c r="AO25" s="501"/>
      <c r="AP25" s="501"/>
      <c r="AQ25" s="501"/>
      <c r="AR25" s="501"/>
      <c r="AS25" s="501"/>
      <c r="AT25" s="501"/>
      <c r="AU25" s="502"/>
      <c r="AV25" s="170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2"/>
      <c r="BN25" s="520"/>
      <c r="BO25" s="521"/>
      <c r="BP25" s="521"/>
      <c r="BQ25" s="521"/>
      <c r="BR25" s="521"/>
      <c r="BS25" s="521"/>
      <c r="BT25" s="521"/>
      <c r="BU25" s="521"/>
      <c r="BV25" s="521"/>
      <c r="BW25" s="521"/>
      <c r="BX25" s="521"/>
      <c r="BY25" s="521"/>
      <c r="BZ25" s="521"/>
      <c r="CA25" s="521"/>
      <c r="CB25" s="522"/>
    </row>
    <row r="26" spans="1:80" ht="12.75" customHeight="1">
      <c r="A26" s="497" t="s">
        <v>333</v>
      </c>
      <c r="B26" s="498"/>
      <c r="C26" s="498"/>
      <c r="D26" s="498"/>
      <c r="E26" s="498"/>
      <c r="F26" s="498"/>
      <c r="G26" s="498"/>
      <c r="H26" s="498"/>
      <c r="I26" s="498"/>
      <c r="J26" s="498"/>
      <c r="K26" s="498"/>
      <c r="L26" s="498"/>
      <c r="M26" s="498"/>
      <c r="N26" s="498"/>
      <c r="O26" s="498"/>
      <c r="P26" s="498"/>
      <c r="Q26" s="498"/>
      <c r="R26" s="498"/>
      <c r="S26" s="498"/>
      <c r="T26" s="498"/>
      <c r="U26" s="498"/>
      <c r="V26" s="498"/>
      <c r="W26" s="498"/>
      <c r="X26" s="498"/>
      <c r="Y26" s="498"/>
      <c r="Z26" s="498"/>
      <c r="AA26" s="498"/>
      <c r="AB26" s="498"/>
      <c r="AC26" s="498"/>
      <c r="AD26" s="498"/>
      <c r="AE26" s="498"/>
      <c r="AF26" s="498"/>
      <c r="AG26" s="498"/>
      <c r="AH26" s="498"/>
      <c r="AI26" s="498"/>
      <c r="AJ26" s="498"/>
      <c r="AK26" s="498"/>
      <c r="AL26" s="498"/>
      <c r="AM26" s="498"/>
      <c r="AN26" s="498"/>
      <c r="AO26" s="498"/>
      <c r="AP26" s="498"/>
      <c r="AQ26" s="498"/>
      <c r="AR26" s="498"/>
      <c r="AS26" s="498"/>
      <c r="AT26" s="498"/>
      <c r="AU26" s="499"/>
      <c r="AV26" s="164" t="s">
        <v>334</v>
      </c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6"/>
      <c r="BN26" s="508">
        <v>0</v>
      </c>
      <c r="BO26" s="469"/>
      <c r="BP26" s="469"/>
      <c r="BQ26" s="469"/>
      <c r="BR26" s="469"/>
      <c r="BS26" s="469"/>
      <c r="BT26" s="469"/>
      <c r="BU26" s="469"/>
      <c r="BV26" s="469"/>
      <c r="BW26" s="469"/>
      <c r="BX26" s="469"/>
      <c r="BY26" s="469"/>
      <c r="BZ26" s="469"/>
      <c r="CA26" s="469"/>
      <c r="CB26" s="470"/>
    </row>
    <row r="27" spans="1:80" ht="12.75" customHeight="1">
      <c r="A27" s="500"/>
      <c r="B27" s="501"/>
      <c r="C27" s="501"/>
      <c r="D27" s="501"/>
      <c r="E27" s="501"/>
      <c r="F27" s="501"/>
      <c r="G27" s="501"/>
      <c r="H27" s="501"/>
      <c r="I27" s="501"/>
      <c r="J27" s="501"/>
      <c r="K27" s="501"/>
      <c r="L27" s="501"/>
      <c r="M27" s="501"/>
      <c r="N27" s="501"/>
      <c r="O27" s="501"/>
      <c r="P27" s="501"/>
      <c r="Q27" s="501"/>
      <c r="R27" s="501"/>
      <c r="S27" s="501"/>
      <c r="T27" s="501"/>
      <c r="U27" s="501"/>
      <c r="V27" s="501"/>
      <c r="W27" s="501"/>
      <c r="X27" s="501"/>
      <c r="Y27" s="501"/>
      <c r="Z27" s="501"/>
      <c r="AA27" s="501"/>
      <c r="AB27" s="501"/>
      <c r="AC27" s="501"/>
      <c r="AD27" s="501"/>
      <c r="AE27" s="501"/>
      <c r="AF27" s="501"/>
      <c r="AG27" s="501"/>
      <c r="AH27" s="501"/>
      <c r="AI27" s="501"/>
      <c r="AJ27" s="501"/>
      <c r="AK27" s="501"/>
      <c r="AL27" s="501"/>
      <c r="AM27" s="501"/>
      <c r="AN27" s="501"/>
      <c r="AO27" s="501"/>
      <c r="AP27" s="501"/>
      <c r="AQ27" s="501"/>
      <c r="AR27" s="501"/>
      <c r="AS27" s="501"/>
      <c r="AT27" s="501"/>
      <c r="AU27" s="502"/>
      <c r="AV27" s="170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2"/>
      <c r="BN27" s="471"/>
      <c r="BO27" s="472"/>
      <c r="BP27" s="472"/>
      <c r="BQ27" s="472"/>
      <c r="BR27" s="472"/>
      <c r="BS27" s="472"/>
      <c r="BT27" s="472"/>
      <c r="BU27" s="472"/>
      <c r="BV27" s="472"/>
      <c r="BW27" s="472"/>
      <c r="BX27" s="472"/>
      <c r="BY27" s="472"/>
      <c r="BZ27" s="472"/>
      <c r="CA27" s="472"/>
      <c r="CB27" s="473"/>
    </row>
    <row r="28" spans="1:80" ht="12.75" customHeight="1">
      <c r="A28" s="497" t="s">
        <v>335</v>
      </c>
      <c r="B28" s="498"/>
      <c r="C28" s="498"/>
      <c r="D28" s="498"/>
      <c r="E28" s="498"/>
      <c r="F28" s="498"/>
      <c r="G28" s="498"/>
      <c r="H28" s="498"/>
      <c r="I28" s="498"/>
      <c r="J28" s="498"/>
      <c r="K28" s="498"/>
      <c r="L28" s="498"/>
      <c r="M28" s="498"/>
      <c r="N28" s="498"/>
      <c r="O28" s="498"/>
      <c r="P28" s="498"/>
      <c r="Q28" s="498"/>
      <c r="R28" s="498"/>
      <c r="S28" s="498"/>
      <c r="T28" s="498"/>
      <c r="U28" s="498"/>
      <c r="V28" s="498"/>
      <c r="W28" s="498"/>
      <c r="X28" s="498"/>
      <c r="Y28" s="498"/>
      <c r="Z28" s="498"/>
      <c r="AA28" s="498"/>
      <c r="AB28" s="498"/>
      <c r="AC28" s="498"/>
      <c r="AD28" s="498"/>
      <c r="AE28" s="498"/>
      <c r="AF28" s="498"/>
      <c r="AG28" s="498"/>
      <c r="AH28" s="498"/>
      <c r="AI28" s="498"/>
      <c r="AJ28" s="498"/>
      <c r="AK28" s="498"/>
      <c r="AL28" s="498"/>
      <c r="AM28" s="498"/>
      <c r="AN28" s="498"/>
      <c r="AO28" s="498"/>
      <c r="AP28" s="498"/>
      <c r="AQ28" s="498"/>
      <c r="AR28" s="498"/>
      <c r="AS28" s="498"/>
      <c r="AT28" s="498"/>
      <c r="AU28" s="499"/>
      <c r="AV28" s="164" t="s">
        <v>334</v>
      </c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6"/>
      <c r="BN28" s="509">
        <v>1</v>
      </c>
      <c r="BO28" s="469"/>
      <c r="BP28" s="469"/>
      <c r="BQ28" s="469"/>
      <c r="BR28" s="469"/>
      <c r="BS28" s="469"/>
      <c r="BT28" s="469"/>
      <c r="BU28" s="469"/>
      <c r="BV28" s="469"/>
      <c r="BW28" s="469"/>
      <c r="BX28" s="469"/>
      <c r="BY28" s="469"/>
      <c r="BZ28" s="469"/>
      <c r="CA28" s="469"/>
      <c r="CB28" s="470"/>
    </row>
    <row r="29" spans="1:80" ht="12.75" customHeight="1">
      <c r="A29" s="500"/>
      <c r="B29" s="501"/>
      <c r="C29" s="501"/>
      <c r="D29" s="501"/>
      <c r="E29" s="501"/>
      <c r="F29" s="501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501"/>
      <c r="V29" s="501"/>
      <c r="W29" s="501"/>
      <c r="X29" s="501"/>
      <c r="Y29" s="501"/>
      <c r="Z29" s="501"/>
      <c r="AA29" s="501"/>
      <c r="AB29" s="501"/>
      <c r="AC29" s="501"/>
      <c r="AD29" s="501"/>
      <c r="AE29" s="501"/>
      <c r="AF29" s="501"/>
      <c r="AG29" s="501"/>
      <c r="AH29" s="501"/>
      <c r="AI29" s="501"/>
      <c r="AJ29" s="501"/>
      <c r="AK29" s="501"/>
      <c r="AL29" s="501"/>
      <c r="AM29" s="501"/>
      <c r="AN29" s="501"/>
      <c r="AO29" s="501"/>
      <c r="AP29" s="501"/>
      <c r="AQ29" s="501"/>
      <c r="AR29" s="501"/>
      <c r="AS29" s="501"/>
      <c r="AT29" s="501"/>
      <c r="AU29" s="502"/>
      <c r="AV29" s="170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2"/>
      <c r="BN29" s="471"/>
      <c r="BO29" s="472"/>
      <c r="BP29" s="472"/>
      <c r="BQ29" s="472"/>
      <c r="BR29" s="472"/>
      <c r="BS29" s="472"/>
      <c r="BT29" s="472"/>
      <c r="BU29" s="472"/>
      <c r="BV29" s="472"/>
      <c r="BW29" s="472"/>
      <c r="BX29" s="472"/>
      <c r="BY29" s="472"/>
      <c r="BZ29" s="472"/>
      <c r="CA29" s="472"/>
      <c r="CB29" s="473"/>
    </row>
    <row r="30" spans="1:80" ht="12.75" customHeight="1">
      <c r="A30" s="497" t="s">
        <v>336</v>
      </c>
      <c r="B30" s="498"/>
      <c r="C30" s="498"/>
      <c r="D30" s="498"/>
      <c r="E30" s="498"/>
      <c r="F30" s="498"/>
      <c r="G30" s="498"/>
      <c r="H30" s="498"/>
      <c r="I30" s="498"/>
      <c r="J30" s="498"/>
      <c r="K30" s="498"/>
      <c r="L30" s="498"/>
      <c r="M30" s="498"/>
      <c r="N30" s="498"/>
      <c r="O30" s="498"/>
      <c r="P30" s="498"/>
      <c r="Q30" s="498"/>
      <c r="R30" s="498"/>
      <c r="S30" s="498"/>
      <c r="T30" s="498"/>
      <c r="U30" s="498"/>
      <c r="V30" s="498"/>
      <c r="W30" s="498"/>
      <c r="X30" s="498"/>
      <c r="Y30" s="498"/>
      <c r="Z30" s="498"/>
      <c r="AA30" s="498"/>
      <c r="AB30" s="498"/>
      <c r="AC30" s="498"/>
      <c r="AD30" s="498"/>
      <c r="AE30" s="498"/>
      <c r="AF30" s="498"/>
      <c r="AG30" s="498"/>
      <c r="AH30" s="498"/>
      <c r="AI30" s="498"/>
      <c r="AJ30" s="498"/>
      <c r="AK30" s="498"/>
      <c r="AL30" s="498"/>
      <c r="AM30" s="498"/>
      <c r="AN30" s="498"/>
      <c r="AO30" s="498"/>
      <c r="AP30" s="498"/>
      <c r="AQ30" s="498"/>
      <c r="AR30" s="498"/>
      <c r="AS30" s="498"/>
      <c r="AT30" s="498"/>
      <c r="AU30" s="499"/>
      <c r="AV30" s="164" t="s">
        <v>334</v>
      </c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6"/>
      <c r="BN30" s="517">
        <v>0.9</v>
      </c>
      <c r="BO30" s="518"/>
      <c r="BP30" s="518"/>
      <c r="BQ30" s="518"/>
      <c r="BR30" s="518"/>
      <c r="BS30" s="518"/>
      <c r="BT30" s="518"/>
      <c r="BU30" s="518"/>
      <c r="BV30" s="518"/>
      <c r="BW30" s="518"/>
      <c r="BX30" s="518"/>
      <c r="BY30" s="518"/>
      <c r="BZ30" s="518"/>
      <c r="CA30" s="518"/>
      <c r="CB30" s="519"/>
    </row>
    <row r="31" spans="1:80" ht="12.75" customHeight="1">
      <c r="A31" s="500"/>
      <c r="B31" s="501"/>
      <c r="C31" s="501"/>
      <c r="D31" s="501"/>
      <c r="E31" s="501"/>
      <c r="F31" s="501"/>
      <c r="G31" s="501"/>
      <c r="H31" s="501"/>
      <c r="I31" s="501"/>
      <c r="J31" s="501"/>
      <c r="K31" s="501"/>
      <c r="L31" s="501"/>
      <c r="M31" s="501"/>
      <c r="N31" s="501"/>
      <c r="O31" s="501"/>
      <c r="P31" s="501"/>
      <c r="Q31" s="501"/>
      <c r="R31" s="501"/>
      <c r="S31" s="501"/>
      <c r="T31" s="501"/>
      <c r="U31" s="501"/>
      <c r="V31" s="501"/>
      <c r="W31" s="501"/>
      <c r="X31" s="501"/>
      <c r="Y31" s="501"/>
      <c r="Z31" s="501"/>
      <c r="AA31" s="501"/>
      <c r="AB31" s="501"/>
      <c r="AC31" s="501"/>
      <c r="AD31" s="501"/>
      <c r="AE31" s="501"/>
      <c r="AF31" s="501"/>
      <c r="AG31" s="501"/>
      <c r="AH31" s="501"/>
      <c r="AI31" s="501"/>
      <c r="AJ31" s="501"/>
      <c r="AK31" s="501"/>
      <c r="AL31" s="501"/>
      <c r="AM31" s="501"/>
      <c r="AN31" s="501"/>
      <c r="AO31" s="501"/>
      <c r="AP31" s="501"/>
      <c r="AQ31" s="501"/>
      <c r="AR31" s="501"/>
      <c r="AS31" s="501"/>
      <c r="AT31" s="501"/>
      <c r="AU31" s="502"/>
      <c r="AV31" s="170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2"/>
      <c r="BN31" s="520"/>
      <c r="BO31" s="521"/>
      <c r="BP31" s="521"/>
      <c r="BQ31" s="521"/>
      <c r="BR31" s="521"/>
      <c r="BS31" s="521"/>
      <c r="BT31" s="521"/>
      <c r="BU31" s="521"/>
      <c r="BV31" s="521"/>
      <c r="BW31" s="521"/>
      <c r="BX31" s="521"/>
      <c r="BY31" s="521"/>
      <c r="BZ31" s="521"/>
      <c r="CA31" s="521"/>
      <c r="CB31" s="522"/>
    </row>
    <row r="32" spans="1:80" ht="12.75" customHeight="1">
      <c r="A32" s="497" t="s">
        <v>337</v>
      </c>
      <c r="B32" s="498"/>
      <c r="C32" s="498"/>
      <c r="D32" s="498"/>
      <c r="E32" s="498"/>
      <c r="F32" s="498"/>
      <c r="G32" s="498"/>
      <c r="H32" s="498"/>
      <c r="I32" s="498"/>
      <c r="J32" s="498"/>
      <c r="K32" s="498"/>
      <c r="L32" s="498"/>
      <c r="M32" s="498"/>
      <c r="N32" s="498"/>
      <c r="O32" s="498"/>
      <c r="P32" s="498"/>
      <c r="Q32" s="498"/>
      <c r="R32" s="498"/>
      <c r="S32" s="498"/>
      <c r="T32" s="498"/>
      <c r="U32" s="498"/>
      <c r="V32" s="498"/>
      <c r="W32" s="498"/>
      <c r="X32" s="498"/>
      <c r="Y32" s="498"/>
      <c r="Z32" s="498"/>
      <c r="AA32" s="498"/>
      <c r="AB32" s="498"/>
      <c r="AC32" s="498"/>
      <c r="AD32" s="498"/>
      <c r="AE32" s="498"/>
      <c r="AF32" s="498"/>
      <c r="AG32" s="498"/>
      <c r="AH32" s="498"/>
      <c r="AI32" s="498"/>
      <c r="AJ32" s="498"/>
      <c r="AK32" s="498"/>
      <c r="AL32" s="498"/>
      <c r="AM32" s="498"/>
      <c r="AN32" s="498"/>
      <c r="AO32" s="498"/>
      <c r="AP32" s="498"/>
      <c r="AQ32" s="498"/>
      <c r="AR32" s="498"/>
      <c r="AS32" s="498"/>
      <c r="AT32" s="498"/>
      <c r="AU32" s="499"/>
      <c r="AV32" s="164" t="s">
        <v>334</v>
      </c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6"/>
      <c r="BN32" s="508" t="s">
        <v>79</v>
      </c>
      <c r="BO32" s="469"/>
      <c r="BP32" s="469"/>
      <c r="BQ32" s="469"/>
      <c r="BR32" s="469"/>
      <c r="BS32" s="469"/>
      <c r="BT32" s="469"/>
      <c r="BU32" s="469"/>
      <c r="BV32" s="469"/>
      <c r="BW32" s="469"/>
      <c r="BX32" s="469"/>
      <c r="BY32" s="469"/>
      <c r="BZ32" s="469"/>
      <c r="CA32" s="469"/>
      <c r="CB32" s="470"/>
    </row>
    <row r="33" spans="1:80" ht="12.75" customHeight="1">
      <c r="A33" s="500"/>
      <c r="B33" s="501"/>
      <c r="C33" s="501"/>
      <c r="D33" s="501"/>
      <c r="E33" s="501"/>
      <c r="F33" s="501"/>
      <c r="G33" s="501"/>
      <c r="H33" s="501"/>
      <c r="I33" s="501"/>
      <c r="J33" s="501"/>
      <c r="K33" s="501"/>
      <c r="L33" s="501"/>
      <c r="M33" s="501"/>
      <c r="N33" s="501"/>
      <c r="O33" s="501"/>
      <c r="P33" s="501"/>
      <c r="Q33" s="501"/>
      <c r="R33" s="501"/>
      <c r="S33" s="501"/>
      <c r="T33" s="501"/>
      <c r="U33" s="501"/>
      <c r="V33" s="501"/>
      <c r="W33" s="501"/>
      <c r="X33" s="501"/>
      <c r="Y33" s="501"/>
      <c r="Z33" s="501"/>
      <c r="AA33" s="501"/>
      <c r="AB33" s="501"/>
      <c r="AC33" s="501"/>
      <c r="AD33" s="501"/>
      <c r="AE33" s="501"/>
      <c r="AF33" s="501"/>
      <c r="AG33" s="501"/>
      <c r="AH33" s="501"/>
      <c r="AI33" s="501"/>
      <c r="AJ33" s="501"/>
      <c r="AK33" s="501"/>
      <c r="AL33" s="501"/>
      <c r="AM33" s="501"/>
      <c r="AN33" s="501"/>
      <c r="AO33" s="501"/>
      <c r="AP33" s="501"/>
      <c r="AQ33" s="501"/>
      <c r="AR33" s="501"/>
      <c r="AS33" s="501"/>
      <c r="AT33" s="501"/>
      <c r="AU33" s="502"/>
      <c r="AV33" s="170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2"/>
      <c r="BN33" s="471"/>
      <c r="BO33" s="472"/>
      <c r="BP33" s="472"/>
      <c r="BQ33" s="472"/>
      <c r="BR33" s="472"/>
      <c r="BS33" s="472"/>
      <c r="BT33" s="472"/>
      <c r="BU33" s="472"/>
      <c r="BV33" s="472"/>
      <c r="BW33" s="472"/>
      <c r="BX33" s="472"/>
      <c r="BY33" s="472"/>
      <c r="BZ33" s="472"/>
      <c r="CA33" s="472"/>
      <c r="CB33" s="473"/>
    </row>
    <row r="34" spans="1:80" ht="12.75" customHeight="1">
      <c r="A34" s="497" t="s">
        <v>338</v>
      </c>
      <c r="B34" s="498"/>
      <c r="C34" s="498"/>
      <c r="D34" s="498"/>
      <c r="E34" s="498"/>
      <c r="F34" s="498"/>
      <c r="G34" s="498"/>
      <c r="H34" s="498"/>
      <c r="I34" s="498"/>
      <c r="J34" s="498"/>
      <c r="K34" s="498"/>
      <c r="L34" s="498"/>
      <c r="M34" s="498"/>
      <c r="N34" s="498"/>
      <c r="O34" s="498"/>
      <c r="P34" s="498"/>
      <c r="Q34" s="498"/>
      <c r="R34" s="498"/>
      <c r="S34" s="498"/>
      <c r="T34" s="498"/>
      <c r="U34" s="498"/>
      <c r="V34" s="498"/>
      <c r="W34" s="498"/>
      <c r="X34" s="498"/>
      <c r="Y34" s="498"/>
      <c r="Z34" s="498"/>
      <c r="AA34" s="498"/>
      <c r="AB34" s="498"/>
      <c r="AC34" s="498"/>
      <c r="AD34" s="498"/>
      <c r="AE34" s="498"/>
      <c r="AF34" s="498"/>
      <c r="AG34" s="498"/>
      <c r="AH34" s="498"/>
      <c r="AI34" s="498"/>
      <c r="AJ34" s="498"/>
      <c r="AK34" s="498"/>
      <c r="AL34" s="498"/>
      <c r="AM34" s="498"/>
      <c r="AN34" s="498"/>
      <c r="AO34" s="498"/>
      <c r="AP34" s="498"/>
      <c r="AQ34" s="498"/>
      <c r="AR34" s="498"/>
      <c r="AS34" s="498"/>
      <c r="AT34" s="498"/>
      <c r="AU34" s="499"/>
      <c r="AV34" s="164" t="s">
        <v>339</v>
      </c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6"/>
      <c r="BN34" s="509">
        <v>0</v>
      </c>
      <c r="BO34" s="469"/>
      <c r="BP34" s="469"/>
      <c r="BQ34" s="469"/>
      <c r="BR34" s="469"/>
      <c r="BS34" s="469"/>
      <c r="BT34" s="469"/>
      <c r="BU34" s="469"/>
      <c r="BV34" s="469"/>
      <c r="BW34" s="469"/>
      <c r="BX34" s="469"/>
      <c r="BY34" s="469"/>
      <c r="BZ34" s="469"/>
      <c r="CA34" s="469"/>
      <c r="CB34" s="470"/>
    </row>
    <row r="35" spans="1:80" ht="12.75" customHeight="1">
      <c r="A35" s="500"/>
      <c r="B35" s="501"/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1"/>
      <c r="X35" s="501"/>
      <c r="Y35" s="501"/>
      <c r="Z35" s="501"/>
      <c r="AA35" s="501"/>
      <c r="AB35" s="501"/>
      <c r="AC35" s="501"/>
      <c r="AD35" s="501"/>
      <c r="AE35" s="501"/>
      <c r="AF35" s="501"/>
      <c r="AG35" s="501"/>
      <c r="AH35" s="501"/>
      <c r="AI35" s="501"/>
      <c r="AJ35" s="501"/>
      <c r="AK35" s="501"/>
      <c r="AL35" s="501"/>
      <c r="AM35" s="501"/>
      <c r="AN35" s="501"/>
      <c r="AO35" s="501"/>
      <c r="AP35" s="501"/>
      <c r="AQ35" s="501"/>
      <c r="AR35" s="501"/>
      <c r="AS35" s="501"/>
      <c r="AT35" s="501"/>
      <c r="AU35" s="502"/>
      <c r="AV35" s="170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2"/>
      <c r="BN35" s="471"/>
      <c r="BO35" s="472"/>
      <c r="BP35" s="472"/>
      <c r="BQ35" s="472"/>
      <c r="BR35" s="472"/>
      <c r="BS35" s="472"/>
      <c r="BT35" s="472"/>
      <c r="BU35" s="472"/>
      <c r="BV35" s="472"/>
      <c r="BW35" s="472"/>
      <c r="BX35" s="472"/>
      <c r="BY35" s="472"/>
      <c r="BZ35" s="472"/>
      <c r="CA35" s="472"/>
      <c r="CB35" s="473"/>
    </row>
    <row r="36" spans="1:80" ht="12.75" customHeight="1">
      <c r="A36" s="497" t="s">
        <v>340</v>
      </c>
      <c r="B36" s="498"/>
      <c r="C36" s="498"/>
      <c r="D36" s="498"/>
      <c r="E36" s="498"/>
      <c r="F36" s="498"/>
      <c r="G36" s="498"/>
      <c r="H36" s="498"/>
      <c r="I36" s="498"/>
      <c r="J36" s="498"/>
      <c r="K36" s="498"/>
      <c r="L36" s="498"/>
      <c r="M36" s="498"/>
      <c r="N36" s="498"/>
      <c r="O36" s="498"/>
      <c r="P36" s="498"/>
      <c r="Q36" s="498"/>
      <c r="R36" s="498"/>
      <c r="S36" s="498"/>
      <c r="T36" s="498"/>
      <c r="U36" s="498"/>
      <c r="V36" s="498"/>
      <c r="W36" s="498"/>
      <c r="X36" s="498"/>
      <c r="Y36" s="498"/>
      <c r="Z36" s="498"/>
      <c r="AA36" s="498"/>
      <c r="AB36" s="498"/>
      <c r="AC36" s="498"/>
      <c r="AD36" s="498"/>
      <c r="AE36" s="498"/>
      <c r="AF36" s="498"/>
      <c r="AG36" s="498"/>
      <c r="AH36" s="498"/>
      <c r="AI36" s="498"/>
      <c r="AJ36" s="498"/>
      <c r="AK36" s="498"/>
      <c r="AL36" s="498"/>
      <c r="AM36" s="498"/>
      <c r="AN36" s="498"/>
      <c r="AO36" s="498"/>
      <c r="AP36" s="498"/>
      <c r="AQ36" s="498"/>
      <c r="AR36" s="498"/>
      <c r="AS36" s="498"/>
      <c r="AT36" s="498"/>
      <c r="AU36" s="499"/>
      <c r="AV36" s="164" t="s">
        <v>339</v>
      </c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6"/>
      <c r="BN36" s="508">
        <v>0</v>
      </c>
      <c r="BO36" s="469"/>
      <c r="BP36" s="469"/>
      <c r="BQ36" s="469"/>
      <c r="BR36" s="469"/>
      <c r="BS36" s="469"/>
      <c r="BT36" s="469"/>
      <c r="BU36" s="469"/>
      <c r="BV36" s="469"/>
      <c r="BW36" s="469"/>
      <c r="BX36" s="469"/>
      <c r="BY36" s="469"/>
      <c r="BZ36" s="469"/>
      <c r="CA36" s="469"/>
      <c r="CB36" s="470"/>
    </row>
    <row r="37" spans="1:80" ht="12.75" customHeight="1">
      <c r="A37" s="500"/>
      <c r="B37" s="501"/>
      <c r="C37" s="501"/>
      <c r="D37" s="501"/>
      <c r="E37" s="501"/>
      <c r="F37" s="501"/>
      <c r="G37" s="501"/>
      <c r="H37" s="501"/>
      <c r="I37" s="501"/>
      <c r="J37" s="501"/>
      <c r="K37" s="501"/>
      <c r="L37" s="501"/>
      <c r="M37" s="501"/>
      <c r="N37" s="501"/>
      <c r="O37" s="501"/>
      <c r="P37" s="501"/>
      <c r="Q37" s="501"/>
      <c r="R37" s="501"/>
      <c r="S37" s="501"/>
      <c r="T37" s="501"/>
      <c r="U37" s="501"/>
      <c r="V37" s="501"/>
      <c r="W37" s="501"/>
      <c r="X37" s="501"/>
      <c r="Y37" s="501"/>
      <c r="Z37" s="501"/>
      <c r="AA37" s="501"/>
      <c r="AB37" s="501"/>
      <c r="AC37" s="501"/>
      <c r="AD37" s="501"/>
      <c r="AE37" s="501"/>
      <c r="AF37" s="501"/>
      <c r="AG37" s="501"/>
      <c r="AH37" s="501"/>
      <c r="AI37" s="501"/>
      <c r="AJ37" s="501"/>
      <c r="AK37" s="501"/>
      <c r="AL37" s="501"/>
      <c r="AM37" s="501"/>
      <c r="AN37" s="501"/>
      <c r="AO37" s="501"/>
      <c r="AP37" s="501"/>
      <c r="AQ37" s="501"/>
      <c r="AR37" s="501"/>
      <c r="AS37" s="501"/>
      <c r="AT37" s="501"/>
      <c r="AU37" s="502"/>
      <c r="AV37" s="170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2"/>
      <c r="BN37" s="471"/>
      <c r="BO37" s="472"/>
      <c r="BP37" s="472"/>
      <c r="BQ37" s="472"/>
      <c r="BR37" s="472"/>
      <c r="BS37" s="472"/>
      <c r="BT37" s="472"/>
      <c r="BU37" s="472"/>
      <c r="BV37" s="472"/>
      <c r="BW37" s="472"/>
      <c r="BX37" s="472"/>
      <c r="BY37" s="472"/>
      <c r="BZ37" s="472"/>
      <c r="CA37" s="472"/>
      <c r="CB37" s="473"/>
    </row>
    <row r="38" spans="1:80" ht="12.75" customHeight="1">
      <c r="A38" s="497" t="s">
        <v>341</v>
      </c>
      <c r="B38" s="498"/>
      <c r="C38" s="498"/>
      <c r="D38" s="498"/>
      <c r="E38" s="498"/>
      <c r="F38" s="498"/>
      <c r="G38" s="498"/>
      <c r="H38" s="498"/>
      <c r="I38" s="498"/>
      <c r="J38" s="498"/>
      <c r="K38" s="498"/>
      <c r="L38" s="498"/>
      <c r="M38" s="498"/>
      <c r="N38" s="498"/>
      <c r="O38" s="498"/>
      <c r="P38" s="498"/>
      <c r="Q38" s="498"/>
      <c r="R38" s="498"/>
      <c r="S38" s="498"/>
      <c r="T38" s="498"/>
      <c r="U38" s="498"/>
      <c r="V38" s="498"/>
      <c r="W38" s="498"/>
      <c r="X38" s="498"/>
      <c r="Y38" s="498"/>
      <c r="Z38" s="498"/>
      <c r="AA38" s="498"/>
      <c r="AB38" s="498"/>
      <c r="AC38" s="498"/>
      <c r="AD38" s="498"/>
      <c r="AE38" s="498"/>
      <c r="AF38" s="498"/>
      <c r="AG38" s="498"/>
      <c r="AH38" s="498"/>
      <c r="AI38" s="498"/>
      <c r="AJ38" s="498"/>
      <c r="AK38" s="498"/>
      <c r="AL38" s="498"/>
      <c r="AM38" s="498"/>
      <c r="AN38" s="498"/>
      <c r="AO38" s="498"/>
      <c r="AP38" s="498"/>
      <c r="AQ38" s="498"/>
      <c r="AR38" s="498"/>
      <c r="AS38" s="498"/>
      <c r="AT38" s="498"/>
      <c r="AU38" s="499"/>
      <c r="AV38" s="164" t="s">
        <v>342</v>
      </c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6"/>
      <c r="BN38" s="164" t="s">
        <v>79</v>
      </c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6"/>
    </row>
    <row r="39" spans="1:80" ht="12.75" customHeight="1">
      <c r="A39" s="500" t="s">
        <v>343</v>
      </c>
      <c r="B39" s="501"/>
      <c r="C39" s="501"/>
      <c r="D39" s="501"/>
      <c r="E39" s="501"/>
      <c r="F39" s="501"/>
      <c r="G39" s="501"/>
      <c r="H39" s="501"/>
      <c r="I39" s="501"/>
      <c r="J39" s="501"/>
      <c r="K39" s="501"/>
      <c r="L39" s="501"/>
      <c r="M39" s="501"/>
      <c r="N39" s="501"/>
      <c r="O39" s="501"/>
      <c r="P39" s="501"/>
      <c r="Q39" s="501"/>
      <c r="R39" s="501"/>
      <c r="S39" s="501"/>
      <c r="T39" s="501"/>
      <c r="U39" s="501"/>
      <c r="V39" s="501"/>
      <c r="W39" s="501"/>
      <c r="X39" s="501"/>
      <c r="Y39" s="501"/>
      <c r="Z39" s="501"/>
      <c r="AA39" s="501"/>
      <c r="AB39" s="501"/>
      <c r="AC39" s="501"/>
      <c r="AD39" s="501"/>
      <c r="AE39" s="501"/>
      <c r="AF39" s="501"/>
      <c r="AG39" s="501"/>
      <c r="AH39" s="501"/>
      <c r="AI39" s="501"/>
      <c r="AJ39" s="501"/>
      <c r="AK39" s="501"/>
      <c r="AL39" s="501"/>
      <c r="AM39" s="501"/>
      <c r="AN39" s="501"/>
      <c r="AO39" s="501"/>
      <c r="AP39" s="501"/>
      <c r="AQ39" s="501"/>
      <c r="AR39" s="501"/>
      <c r="AS39" s="501"/>
      <c r="AT39" s="501"/>
      <c r="AU39" s="502"/>
      <c r="AV39" s="170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2"/>
      <c r="BN39" s="170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2"/>
    </row>
    <row r="40" spans="1:80" ht="12.75" customHeight="1">
      <c r="A40" s="497" t="s">
        <v>341</v>
      </c>
      <c r="B40" s="498"/>
      <c r="C40" s="498"/>
      <c r="D40" s="498"/>
      <c r="E40" s="498"/>
      <c r="F40" s="498"/>
      <c r="G40" s="498"/>
      <c r="H40" s="498"/>
      <c r="I40" s="498"/>
      <c r="J40" s="498"/>
      <c r="K40" s="498"/>
      <c r="L40" s="498"/>
      <c r="M40" s="498"/>
      <c r="N40" s="498"/>
      <c r="O40" s="498"/>
      <c r="P40" s="498"/>
      <c r="Q40" s="498"/>
      <c r="R40" s="498"/>
      <c r="S40" s="498"/>
      <c r="T40" s="498"/>
      <c r="U40" s="498"/>
      <c r="V40" s="498"/>
      <c r="W40" s="498"/>
      <c r="X40" s="498"/>
      <c r="Y40" s="498"/>
      <c r="Z40" s="498"/>
      <c r="AA40" s="498"/>
      <c r="AB40" s="498"/>
      <c r="AC40" s="498"/>
      <c r="AD40" s="498"/>
      <c r="AE40" s="498"/>
      <c r="AF40" s="498"/>
      <c r="AG40" s="498"/>
      <c r="AH40" s="498"/>
      <c r="AI40" s="498"/>
      <c r="AJ40" s="498"/>
      <c r="AK40" s="498"/>
      <c r="AL40" s="498"/>
      <c r="AM40" s="498"/>
      <c r="AN40" s="498"/>
      <c r="AO40" s="498"/>
      <c r="AP40" s="498"/>
      <c r="AQ40" s="498"/>
      <c r="AR40" s="498"/>
      <c r="AS40" s="498"/>
      <c r="AT40" s="498"/>
      <c r="AU40" s="499"/>
      <c r="AV40" s="164" t="s">
        <v>342</v>
      </c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6"/>
      <c r="BN40" s="164">
        <v>0</v>
      </c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6"/>
    </row>
    <row r="41" spans="1:80" ht="12.75" customHeight="1">
      <c r="A41" s="500" t="s">
        <v>344</v>
      </c>
      <c r="B41" s="501"/>
      <c r="C41" s="501"/>
      <c r="D41" s="501"/>
      <c r="E41" s="501"/>
      <c r="F41" s="501"/>
      <c r="G41" s="501"/>
      <c r="H41" s="501"/>
      <c r="I41" s="501"/>
      <c r="J41" s="501"/>
      <c r="K41" s="501"/>
      <c r="L41" s="501"/>
      <c r="M41" s="501"/>
      <c r="N41" s="501"/>
      <c r="O41" s="501"/>
      <c r="P41" s="501"/>
      <c r="Q41" s="501"/>
      <c r="R41" s="501"/>
      <c r="S41" s="501"/>
      <c r="T41" s="501"/>
      <c r="U41" s="501"/>
      <c r="V41" s="501"/>
      <c r="W41" s="501"/>
      <c r="X41" s="501"/>
      <c r="Y41" s="501"/>
      <c r="Z41" s="501"/>
      <c r="AA41" s="501"/>
      <c r="AB41" s="501"/>
      <c r="AC41" s="501"/>
      <c r="AD41" s="501"/>
      <c r="AE41" s="501"/>
      <c r="AF41" s="501"/>
      <c r="AG41" s="501"/>
      <c r="AH41" s="501"/>
      <c r="AI41" s="501"/>
      <c r="AJ41" s="501"/>
      <c r="AK41" s="501"/>
      <c r="AL41" s="501"/>
      <c r="AM41" s="501"/>
      <c r="AN41" s="501"/>
      <c r="AO41" s="501"/>
      <c r="AP41" s="501"/>
      <c r="AQ41" s="501"/>
      <c r="AR41" s="501"/>
      <c r="AS41" s="501"/>
      <c r="AT41" s="501"/>
      <c r="AU41" s="502"/>
      <c r="AV41" s="170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2"/>
      <c r="BN41" s="170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/>
      <c r="CA41" s="171"/>
      <c r="CB41" s="172"/>
    </row>
    <row r="42" spans="1:80" ht="12.75" customHeight="1">
      <c r="A42" s="497" t="s">
        <v>341</v>
      </c>
      <c r="B42" s="498"/>
      <c r="C42" s="498"/>
      <c r="D42" s="498"/>
      <c r="E42" s="498"/>
      <c r="F42" s="498"/>
      <c r="G42" s="498"/>
      <c r="H42" s="498"/>
      <c r="I42" s="498"/>
      <c r="J42" s="498"/>
      <c r="K42" s="498"/>
      <c r="L42" s="498"/>
      <c r="M42" s="498"/>
      <c r="N42" s="498"/>
      <c r="O42" s="498"/>
      <c r="P42" s="498"/>
      <c r="Q42" s="498"/>
      <c r="R42" s="498"/>
      <c r="S42" s="498"/>
      <c r="T42" s="498"/>
      <c r="U42" s="498"/>
      <c r="V42" s="498"/>
      <c r="W42" s="498"/>
      <c r="X42" s="498"/>
      <c r="Y42" s="498"/>
      <c r="Z42" s="498"/>
      <c r="AA42" s="498"/>
      <c r="AB42" s="498"/>
      <c r="AC42" s="498"/>
      <c r="AD42" s="498"/>
      <c r="AE42" s="498"/>
      <c r="AF42" s="498"/>
      <c r="AG42" s="498"/>
      <c r="AH42" s="498"/>
      <c r="AI42" s="498"/>
      <c r="AJ42" s="498"/>
      <c r="AK42" s="498"/>
      <c r="AL42" s="498"/>
      <c r="AM42" s="498"/>
      <c r="AN42" s="498"/>
      <c r="AO42" s="498"/>
      <c r="AP42" s="498"/>
      <c r="AQ42" s="498"/>
      <c r="AR42" s="498"/>
      <c r="AS42" s="498"/>
      <c r="AT42" s="498"/>
      <c r="AU42" s="499"/>
      <c r="AV42" s="164" t="s">
        <v>342</v>
      </c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6"/>
      <c r="BN42" s="164">
        <v>0</v>
      </c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6"/>
    </row>
    <row r="43" spans="1:80" ht="12.75" customHeight="1">
      <c r="A43" s="500" t="s">
        <v>345</v>
      </c>
      <c r="B43" s="501"/>
      <c r="C43" s="501"/>
      <c r="D43" s="501"/>
      <c r="E43" s="501"/>
      <c r="F43" s="501"/>
      <c r="G43" s="501"/>
      <c r="H43" s="501"/>
      <c r="I43" s="501"/>
      <c r="J43" s="501"/>
      <c r="K43" s="501"/>
      <c r="L43" s="501"/>
      <c r="M43" s="501"/>
      <c r="N43" s="501"/>
      <c r="O43" s="501"/>
      <c r="P43" s="501"/>
      <c r="Q43" s="501"/>
      <c r="R43" s="501"/>
      <c r="S43" s="501"/>
      <c r="T43" s="501"/>
      <c r="U43" s="501"/>
      <c r="V43" s="501"/>
      <c r="W43" s="501"/>
      <c r="X43" s="501"/>
      <c r="Y43" s="501"/>
      <c r="Z43" s="501"/>
      <c r="AA43" s="501"/>
      <c r="AB43" s="501"/>
      <c r="AC43" s="501"/>
      <c r="AD43" s="501"/>
      <c r="AE43" s="501"/>
      <c r="AF43" s="501"/>
      <c r="AG43" s="501"/>
      <c r="AH43" s="501"/>
      <c r="AI43" s="501"/>
      <c r="AJ43" s="501"/>
      <c r="AK43" s="501"/>
      <c r="AL43" s="501"/>
      <c r="AM43" s="501"/>
      <c r="AN43" s="501"/>
      <c r="AO43" s="501"/>
      <c r="AP43" s="501"/>
      <c r="AQ43" s="501"/>
      <c r="AR43" s="501"/>
      <c r="AS43" s="501"/>
      <c r="AT43" s="501"/>
      <c r="AU43" s="502"/>
      <c r="AV43" s="170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2"/>
      <c r="BN43" s="170"/>
      <c r="BO43" s="171"/>
      <c r="BP43" s="171"/>
      <c r="BQ43" s="171"/>
      <c r="BR43" s="171"/>
      <c r="BS43" s="171"/>
      <c r="BT43" s="171"/>
      <c r="BU43" s="171"/>
      <c r="BV43" s="171"/>
      <c r="BW43" s="171"/>
      <c r="BX43" s="171"/>
      <c r="BY43" s="171"/>
      <c r="BZ43" s="171"/>
      <c r="CA43" s="171"/>
      <c r="CB43" s="172"/>
    </row>
    <row r="44" spans="1:80" ht="12.75" customHeight="1">
      <c r="A44" s="497" t="s">
        <v>346</v>
      </c>
      <c r="B44" s="498"/>
      <c r="C44" s="498"/>
      <c r="D44" s="498"/>
      <c r="E44" s="498"/>
      <c r="F44" s="498"/>
      <c r="G44" s="498"/>
      <c r="H44" s="498"/>
      <c r="I44" s="498"/>
      <c r="J44" s="498"/>
      <c r="K44" s="498"/>
      <c r="L44" s="498"/>
      <c r="M44" s="498"/>
      <c r="N44" s="498"/>
      <c r="O44" s="498"/>
      <c r="P44" s="498"/>
      <c r="Q44" s="498"/>
      <c r="R44" s="498"/>
      <c r="S44" s="498"/>
      <c r="T44" s="498"/>
      <c r="U44" s="498"/>
      <c r="V44" s="498"/>
      <c r="W44" s="498"/>
      <c r="X44" s="498"/>
      <c r="Y44" s="498"/>
      <c r="Z44" s="498"/>
      <c r="AA44" s="498"/>
      <c r="AB44" s="498"/>
      <c r="AC44" s="498"/>
      <c r="AD44" s="498"/>
      <c r="AE44" s="498"/>
      <c r="AF44" s="498"/>
      <c r="AG44" s="498"/>
      <c r="AH44" s="498"/>
      <c r="AI44" s="498"/>
      <c r="AJ44" s="498"/>
      <c r="AK44" s="498"/>
      <c r="AL44" s="498"/>
      <c r="AM44" s="498"/>
      <c r="AN44" s="498"/>
      <c r="AO44" s="498"/>
      <c r="AP44" s="498"/>
      <c r="AQ44" s="498"/>
      <c r="AR44" s="498"/>
      <c r="AS44" s="498"/>
      <c r="AT44" s="498"/>
      <c r="AU44" s="499"/>
      <c r="AV44" s="164" t="s">
        <v>342</v>
      </c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6"/>
      <c r="BN44" s="164" t="s">
        <v>79</v>
      </c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6"/>
    </row>
    <row r="45" spans="1:80" ht="12.75" customHeight="1">
      <c r="A45" s="173" t="s">
        <v>347</v>
      </c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5"/>
      <c r="AV45" s="167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9"/>
      <c r="BN45" s="167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9"/>
    </row>
    <row r="46" spans="1:80" ht="12.75" customHeight="1">
      <c r="A46" s="500" t="s">
        <v>348</v>
      </c>
      <c r="B46" s="501"/>
      <c r="C46" s="501"/>
      <c r="D46" s="501"/>
      <c r="E46" s="501"/>
      <c r="F46" s="501"/>
      <c r="G46" s="501"/>
      <c r="H46" s="501"/>
      <c r="I46" s="501"/>
      <c r="J46" s="501"/>
      <c r="K46" s="501"/>
      <c r="L46" s="501"/>
      <c r="M46" s="501"/>
      <c r="N46" s="501"/>
      <c r="O46" s="501"/>
      <c r="P46" s="501"/>
      <c r="Q46" s="501"/>
      <c r="R46" s="501"/>
      <c r="S46" s="501"/>
      <c r="T46" s="501"/>
      <c r="U46" s="501"/>
      <c r="V46" s="501"/>
      <c r="W46" s="501"/>
      <c r="X46" s="501"/>
      <c r="Y46" s="501"/>
      <c r="Z46" s="501"/>
      <c r="AA46" s="501"/>
      <c r="AB46" s="501"/>
      <c r="AC46" s="501"/>
      <c r="AD46" s="501"/>
      <c r="AE46" s="501"/>
      <c r="AF46" s="501"/>
      <c r="AG46" s="501"/>
      <c r="AH46" s="501"/>
      <c r="AI46" s="501"/>
      <c r="AJ46" s="501"/>
      <c r="AK46" s="501"/>
      <c r="AL46" s="501"/>
      <c r="AM46" s="501"/>
      <c r="AN46" s="501"/>
      <c r="AO46" s="501"/>
      <c r="AP46" s="501"/>
      <c r="AQ46" s="501"/>
      <c r="AR46" s="501"/>
      <c r="AS46" s="501"/>
      <c r="AT46" s="501"/>
      <c r="AU46" s="502"/>
      <c r="AV46" s="170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2"/>
      <c r="BN46" s="170"/>
      <c r="BO46" s="171"/>
      <c r="BP46" s="171"/>
      <c r="BQ46" s="171"/>
      <c r="BR46" s="171"/>
      <c r="BS46" s="171"/>
      <c r="BT46" s="171"/>
      <c r="BU46" s="171"/>
      <c r="BV46" s="171"/>
      <c r="BW46" s="171"/>
      <c r="BX46" s="171"/>
      <c r="BY46" s="171"/>
      <c r="BZ46" s="171"/>
      <c r="CA46" s="171"/>
      <c r="CB46" s="172"/>
    </row>
    <row r="47" spans="1:80" ht="12.75" customHeight="1">
      <c r="A47" s="497" t="s">
        <v>346</v>
      </c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N47" s="498"/>
      <c r="O47" s="498"/>
      <c r="P47" s="498"/>
      <c r="Q47" s="498"/>
      <c r="R47" s="498"/>
      <c r="S47" s="498"/>
      <c r="T47" s="498"/>
      <c r="U47" s="498"/>
      <c r="V47" s="498"/>
      <c r="W47" s="498"/>
      <c r="X47" s="498"/>
      <c r="Y47" s="498"/>
      <c r="Z47" s="498"/>
      <c r="AA47" s="498"/>
      <c r="AB47" s="498"/>
      <c r="AC47" s="498"/>
      <c r="AD47" s="498"/>
      <c r="AE47" s="498"/>
      <c r="AF47" s="498"/>
      <c r="AG47" s="498"/>
      <c r="AH47" s="498"/>
      <c r="AI47" s="498"/>
      <c r="AJ47" s="498"/>
      <c r="AK47" s="498"/>
      <c r="AL47" s="498"/>
      <c r="AM47" s="498"/>
      <c r="AN47" s="498"/>
      <c r="AO47" s="498"/>
      <c r="AP47" s="498"/>
      <c r="AQ47" s="498"/>
      <c r="AR47" s="498"/>
      <c r="AS47" s="498"/>
      <c r="AT47" s="498"/>
      <c r="AU47" s="499"/>
      <c r="AV47" s="164" t="s">
        <v>342</v>
      </c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6"/>
      <c r="BN47" s="164">
        <v>0</v>
      </c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6"/>
    </row>
    <row r="48" spans="1:80" ht="12.75" customHeight="1">
      <c r="A48" s="500" t="s">
        <v>349</v>
      </c>
      <c r="B48" s="501"/>
      <c r="C48" s="501"/>
      <c r="D48" s="501"/>
      <c r="E48" s="501"/>
      <c r="F48" s="501"/>
      <c r="G48" s="501"/>
      <c r="H48" s="501"/>
      <c r="I48" s="501"/>
      <c r="J48" s="501"/>
      <c r="K48" s="501"/>
      <c r="L48" s="501"/>
      <c r="M48" s="501"/>
      <c r="N48" s="501"/>
      <c r="O48" s="501"/>
      <c r="P48" s="501"/>
      <c r="Q48" s="501"/>
      <c r="R48" s="501"/>
      <c r="S48" s="501"/>
      <c r="T48" s="501"/>
      <c r="U48" s="501"/>
      <c r="V48" s="501"/>
      <c r="W48" s="501"/>
      <c r="X48" s="501"/>
      <c r="Y48" s="501"/>
      <c r="Z48" s="501"/>
      <c r="AA48" s="501"/>
      <c r="AB48" s="501"/>
      <c r="AC48" s="501"/>
      <c r="AD48" s="501"/>
      <c r="AE48" s="501"/>
      <c r="AF48" s="501"/>
      <c r="AG48" s="501"/>
      <c r="AH48" s="501"/>
      <c r="AI48" s="501"/>
      <c r="AJ48" s="501"/>
      <c r="AK48" s="501"/>
      <c r="AL48" s="501"/>
      <c r="AM48" s="501"/>
      <c r="AN48" s="501"/>
      <c r="AO48" s="501"/>
      <c r="AP48" s="501"/>
      <c r="AQ48" s="501"/>
      <c r="AR48" s="501"/>
      <c r="AS48" s="501"/>
      <c r="AT48" s="501"/>
      <c r="AU48" s="502"/>
      <c r="AV48" s="170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2"/>
      <c r="BN48" s="170"/>
      <c r="BO48" s="171"/>
      <c r="BP48" s="171"/>
      <c r="BQ48" s="171"/>
      <c r="BR48" s="171"/>
      <c r="BS48" s="171"/>
      <c r="BT48" s="171"/>
      <c r="BU48" s="171"/>
      <c r="BV48" s="171"/>
      <c r="BW48" s="171"/>
      <c r="BX48" s="171"/>
      <c r="BY48" s="171"/>
      <c r="BZ48" s="171"/>
      <c r="CA48" s="171"/>
      <c r="CB48" s="172"/>
    </row>
    <row r="49" spans="1:80" ht="12.75" customHeight="1">
      <c r="A49" s="497" t="s">
        <v>346</v>
      </c>
      <c r="B49" s="498"/>
      <c r="C49" s="498"/>
      <c r="D49" s="498"/>
      <c r="E49" s="498"/>
      <c r="F49" s="498"/>
      <c r="G49" s="498"/>
      <c r="H49" s="498"/>
      <c r="I49" s="498"/>
      <c r="J49" s="498"/>
      <c r="K49" s="498"/>
      <c r="L49" s="498"/>
      <c r="M49" s="498"/>
      <c r="N49" s="498"/>
      <c r="O49" s="498"/>
      <c r="P49" s="498"/>
      <c r="Q49" s="498"/>
      <c r="R49" s="498"/>
      <c r="S49" s="498"/>
      <c r="T49" s="498"/>
      <c r="U49" s="498"/>
      <c r="V49" s="498"/>
      <c r="W49" s="498"/>
      <c r="X49" s="498"/>
      <c r="Y49" s="498"/>
      <c r="Z49" s="498"/>
      <c r="AA49" s="498"/>
      <c r="AB49" s="498"/>
      <c r="AC49" s="498"/>
      <c r="AD49" s="498"/>
      <c r="AE49" s="498"/>
      <c r="AF49" s="498"/>
      <c r="AG49" s="498"/>
      <c r="AH49" s="498"/>
      <c r="AI49" s="498"/>
      <c r="AJ49" s="498"/>
      <c r="AK49" s="498"/>
      <c r="AL49" s="498"/>
      <c r="AM49" s="498"/>
      <c r="AN49" s="498"/>
      <c r="AO49" s="498"/>
      <c r="AP49" s="498"/>
      <c r="AQ49" s="498"/>
      <c r="AR49" s="498"/>
      <c r="AS49" s="498"/>
      <c r="AT49" s="498"/>
      <c r="AU49" s="499"/>
      <c r="AV49" s="164" t="s">
        <v>342</v>
      </c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6"/>
      <c r="BN49" s="185" t="s">
        <v>79</v>
      </c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6"/>
    </row>
    <row r="50" spans="1:80" ht="12.75" customHeight="1">
      <c r="A50" s="500" t="s">
        <v>350</v>
      </c>
      <c r="B50" s="501"/>
      <c r="C50" s="501"/>
      <c r="D50" s="501"/>
      <c r="E50" s="501"/>
      <c r="F50" s="501"/>
      <c r="G50" s="501"/>
      <c r="H50" s="501"/>
      <c r="I50" s="501"/>
      <c r="J50" s="501"/>
      <c r="K50" s="501"/>
      <c r="L50" s="501"/>
      <c r="M50" s="501"/>
      <c r="N50" s="501"/>
      <c r="O50" s="501"/>
      <c r="P50" s="501"/>
      <c r="Q50" s="501"/>
      <c r="R50" s="501"/>
      <c r="S50" s="501"/>
      <c r="T50" s="501"/>
      <c r="U50" s="501"/>
      <c r="V50" s="501"/>
      <c r="W50" s="501"/>
      <c r="X50" s="501"/>
      <c r="Y50" s="501"/>
      <c r="Z50" s="501"/>
      <c r="AA50" s="501"/>
      <c r="AB50" s="501"/>
      <c r="AC50" s="501"/>
      <c r="AD50" s="501"/>
      <c r="AE50" s="501"/>
      <c r="AF50" s="501"/>
      <c r="AG50" s="501"/>
      <c r="AH50" s="501"/>
      <c r="AI50" s="501"/>
      <c r="AJ50" s="501"/>
      <c r="AK50" s="501"/>
      <c r="AL50" s="501"/>
      <c r="AM50" s="501"/>
      <c r="AN50" s="501"/>
      <c r="AO50" s="501"/>
      <c r="AP50" s="501"/>
      <c r="AQ50" s="501"/>
      <c r="AR50" s="501"/>
      <c r="AS50" s="501"/>
      <c r="AT50" s="501"/>
      <c r="AU50" s="502"/>
      <c r="AV50" s="170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2"/>
      <c r="BN50" s="170"/>
      <c r="BO50" s="171"/>
      <c r="BP50" s="171"/>
      <c r="BQ50" s="171"/>
      <c r="BR50" s="171"/>
      <c r="BS50" s="171"/>
      <c r="BT50" s="171"/>
      <c r="BU50" s="171"/>
      <c r="BV50" s="171"/>
      <c r="BW50" s="171"/>
      <c r="BX50" s="171"/>
      <c r="BY50" s="171"/>
      <c r="BZ50" s="171"/>
      <c r="CA50" s="171"/>
      <c r="CB50" s="172"/>
    </row>
    <row r="51" spans="1:80" ht="12.75" customHeight="1">
      <c r="A51" s="497" t="s">
        <v>346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N51" s="498"/>
      <c r="O51" s="498"/>
      <c r="P51" s="498"/>
      <c r="Q51" s="498"/>
      <c r="R51" s="498"/>
      <c r="S51" s="498"/>
      <c r="T51" s="498"/>
      <c r="U51" s="498"/>
      <c r="V51" s="498"/>
      <c r="W51" s="498"/>
      <c r="X51" s="498"/>
      <c r="Y51" s="498"/>
      <c r="Z51" s="498"/>
      <c r="AA51" s="498"/>
      <c r="AB51" s="498"/>
      <c r="AC51" s="498"/>
      <c r="AD51" s="498"/>
      <c r="AE51" s="498"/>
      <c r="AF51" s="498"/>
      <c r="AG51" s="498"/>
      <c r="AH51" s="498"/>
      <c r="AI51" s="498"/>
      <c r="AJ51" s="498"/>
      <c r="AK51" s="498"/>
      <c r="AL51" s="498"/>
      <c r="AM51" s="498"/>
      <c r="AN51" s="498"/>
      <c r="AO51" s="498"/>
      <c r="AP51" s="498"/>
      <c r="AQ51" s="498"/>
      <c r="AR51" s="498"/>
      <c r="AS51" s="498"/>
      <c r="AT51" s="498"/>
      <c r="AU51" s="499"/>
      <c r="AV51" s="164" t="s">
        <v>342</v>
      </c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6"/>
      <c r="BN51" s="164">
        <v>0</v>
      </c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6"/>
    </row>
    <row r="52" spans="1:80" ht="12.75" customHeight="1">
      <c r="A52" s="500" t="s">
        <v>351</v>
      </c>
      <c r="B52" s="501"/>
      <c r="C52" s="501"/>
      <c r="D52" s="501"/>
      <c r="E52" s="501"/>
      <c r="F52" s="501"/>
      <c r="G52" s="501"/>
      <c r="H52" s="501"/>
      <c r="I52" s="501"/>
      <c r="J52" s="501"/>
      <c r="K52" s="501"/>
      <c r="L52" s="501"/>
      <c r="M52" s="501"/>
      <c r="N52" s="501"/>
      <c r="O52" s="501"/>
      <c r="P52" s="501"/>
      <c r="Q52" s="501"/>
      <c r="R52" s="501"/>
      <c r="S52" s="501"/>
      <c r="T52" s="501"/>
      <c r="U52" s="501"/>
      <c r="V52" s="501"/>
      <c r="W52" s="501"/>
      <c r="X52" s="501"/>
      <c r="Y52" s="501"/>
      <c r="Z52" s="501"/>
      <c r="AA52" s="501"/>
      <c r="AB52" s="501"/>
      <c r="AC52" s="501"/>
      <c r="AD52" s="501"/>
      <c r="AE52" s="501"/>
      <c r="AF52" s="501"/>
      <c r="AG52" s="501"/>
      <c r="AH52" s="501"/>
      <c r="AI52" s="501"/>
      <c r="AJ52" s="501"/>
      <c r="AK52" s="501"/>
      <c r="AL52" s="501"/>
      <c r="AM52" s="501"/>
      <c r="AN52" s="501"/>
      <c r="AO52" s="501"/>
      <c r="AP52" s="501"/>
      <c r="AQ52" s="501"/>
      <c r="AR52" s="501"/>
      <c r="AS52" s="501"/>
      <c r="AT52" s="501"/>
      <c r="AU52" s="502"/>
      <c r="AV52" s="170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2"/>
      <c r="BN52" s="170"/>
      <c r="BO52" s="171"/>
      <c r="BP52" s="171"/>
      <c r="BQ52" s="171"/>
      <c r="BR52" s="171"/>
      <c r="BS52" s="171"/>
      <c r="BT52" s="171"/>
      <c r="BU52" s="171"/>
      <c r="BV52" s="171"/>
      <c r="BW52" s="171"/>
      <c r="BX52" s="171"/>
      <c r="BY52" s="171"/>
      <c r="BZ52" s="171"/>
      <c r="CA52" s="171"/>
      <c r="CB52" s="172"/>
    </row>
    <row r="56" spans="1:80" s="20" customFormat="1" ht="15" customHeight="1">
      <c r="A56" s="145" t="s">
        <v>52</v>
      </c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 t="s">
        <v>471</v>
      </c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5"/>
      <c r="BX56" s="145"/>
      <c r="BY56" s="145"/>
      <c r="BZ56" s="145"/>
      <c r="CA56" s="145"/>
      <c r="CB56" s="145"/>
    </row>
    <row r="57" spans="1:80" s="21" customFormat="1" ht="10.5">
      <c r="A57" s="178" t="s">
        <v>36</v>
      </c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 t="s">
        <v>37</v>
      </c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 t="s">
        <v>38</v>
      </c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</row>
  </sheetData>
  <mergeCells count="92">
    <mergeCell ref="A57:AC57"/>
    <mergeCell ref="AD57:BI57"/>
    <mergeCell ref="BJ57:CB57"/>
    <mergeCell ref="A51:AU51"/>
    <mergeCell ref="AV51:BM52"/>
    <mergeCell ref="BN51:CB52"/>
    <mergeCell ref="A52:AU52"/>
    <mergeCell ref="A56:AC56"/>
    <mergeCell ref="AD56:BI56"/>
    <mergeCell ref="BJ56:CB56"/>
    <mergeCell ref="A49:AU49"/>
    <mergeCell ref="AV49:BM50"/>
    <mergeCell ref="BN49:CB50"/>
    <mergeCell ref="A50:AU50"/>
    <mergeCell ref="A47:AU47"/>
    <mergeCell ref="AV47:BM48"/>
    <mergeCell ref="BN47:CB48"/>
    <mergeCell ref="A48:AU48"/>
    <mergeCell ref="A46:AU46"/>
    <mergeCell ref="A44:AU44"/>
    <mergeCell ref="AV44:BM46"/>
    <mergeCell ref="BN44:CB46"/>
    <mergeCell ref="A45:AU45"/>
    <mergeCell ref="A42:AU42"/>
    <mergeCell ref="AV42:BM43"/>
    <mergeCell ref="BN42:CB43"/>
    <mergeCell ref="A43:AU43"/>
    <mergeCell ref="A40:AU40"/>
    <mergeCell ref="AV40:BM41"/>
    <mergeCell ref="BN40:CB41"/>
    <mergeCell ref="A41:AU41"/>
    <mergeCell ref="A38:AU38"/>
    <mergeCell ref="AV38:BM39"/>
    <mergeCell ref="BN38:CB39"/>
    <mergeCell ref="A39:AU39"/>
    <mergeCell ref="A36:AU36"/>
    <mergeCell ref="AV36:BM37"/>
    <mergeCell ref="BN36:CB37"/>
    <mergeCell ref="A37:AU37"/>
    <mergeCell ref="A34:AU34"/>
    <mergeCell ref="AV34:BM35"/>
    <mergeCell ref="BN34:CB35"/>
    <mergeCell ref="A35:AU35"/>
    <mergeCell ref="A32:AU32"/>
    <mergeCell ref="AV32:BM33"/>
    <mergeCell ref="BN32:CB33"/>
    <mergeCell ref="A33:AU33"/>
    <mergeCell ref="A30:AU30"/>
    <mergeCell ref="AV30:BM31"/>
    <mergeCell ref="BN30:CB31"/>
    <mergeCell ref="A31:AU31"/>
    <mergeCell ref="A28:AU28"/>
    <mergeCell ref="AV28:BM29"/>
    <mergeCell ref="BN28:CB29"/>
    <mergeCell ref="A29:AU29"/>
    <mergeCell ref="A26:AU26"/>
    <mergeCell ref="AV26:BM27"/>
    <mergeCell ref="BN26:CB27"/>
    <mergeCell ref="A27:AU27"/>
    <mergeCell ref="A24:AU24"/>
    <mergeCell ref="AV24:BM25"/>
    <mergeCell ref="BN24:CB25"/>
    <mergeCell ref="A25:AU25"/>
    <mergeCell ref="A17:AU17"/>
    <mergeCell ref="AV17:BM17"/>
    <mergeCell ref="BN17:CB17"/>
    <mergeCell ref="A18:AU18"/>
    <mergeCell ref="AV18:BM19"/>
    <mergeCell ref="BN18:CB19"/>
    <mergeCell ref="A19:AU19"/>
    <mergeCell ref="A20:AU20"/>
    <mergeCell ref="AV20:BM21"/>
    <mergeCell ref="BN20:CB21"/>
    <mergeCell ref="A21:AU21"/>
    <mergeCell ref="A22:AU22"/>
    <mergeCell ref="AV22:BM23"/>
    <mergeCell ref="BN22:CB23"/>
    <mergeCell ref="A23:AU23"/>
    <mergeCell ref="A14:AU14"/>
    <mergeCell ref="AV14:BM14"/>
    <mergeCell ref="BN14:CB14"/>
    <mergeCell ref="A15:AU15"/>
    <mergeCell ref="AV15:BM16"/>
    <mergeCell ref="BN15:CB16"/>
    <mergeCell ref="A16:AU16"/>
    <mergeCell ref="A7:CB7"/>
    <mergeCell ref="A8:CB8"/>
    <mergeCell ref="D10:BY10"/>
    <mergeCell ref="D11:BY11"/>
    <mergeCell ref="A13:AU13"/>
    <mergeCell ref="AV13:BM13"/>
    <mergeCell ref="BN13:CB13"/>
  </mergeCells>
  <pageMargins left="0.7" right="0.7" top="0.75" bottom="0.75" header="0.3" footer="0.3"/>
  <pageSetup paperSize="9" scale="95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CB40"/>
  <sheetViews>
    <sheetView zoomScaleNormal="100" workbookViewId="0">
      <selection activeCell="CU19" sqref="CU19"/>
    </sheetView>
  </sheetViews>
  <sheetFormatPr defaultColWidth="1.140625" defaultRowHeight="12.75"/>
  <cols>
    <col min="1" max="1" width="1.140625" style="18" customWidth="1"/>
    <col min="2" max="79" width="1.140625" style="18"/>
    <col min="80" max="80" width="1.140625" style="18" customWidth="1"/>
    <col min="81" max="16384" width="1.140625" style="18"/>
  </cols>
  <sheetData>
    <row r="1" spans="1:80" s="14" customFormat="1" ht="11.25">
      <c r="CB1" s="15" t="s">
        <v>317</v>
      </c>
    </row>
    <row r="2" spans="1:80" s="14" customFormat="1" ht="11.25">
      <c r="CB2" s="15" t="s">
        <v>12</v>
      </c>
    </row>
    <row r="3" spans="1:80" s="14" customFormat="1" ht="11.25">
      <c r="CB3" s="15" t="s">
        <v>13</v>
      </c>
    </row>
    <row r="4" spans="1:80" s="14" customFormat="1" ht="11.25">
      <c r="CB4" s="16" t="s">
        <v>14</v>
      </c>
    </row>
    <row r="7" spans="1:80" s="17" customFormat="1" ht="15.75">
      <c r="A7" s="193" t="s">
        <v>352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</row>
    <row r="8" spans="1:80" s="17" customFormat="1" ht="15.75">
      <c r="A8" s="193" t="s">
        <v>353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</row>
    <row r="10" spans="1:80" s="20" customFormat="1">
      <c r="D10" s="145" t="s">
        <v>3</v>
      </c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</row>
    <row r="11" spans="1:80" s="19" customFormat="1" ht="10.5">
      <c r="D11" s="143" t="s">
        <v>296</v>
      </c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</row>
    <row r="13" spans="1:80" ht="12.75" customHeight="1">
      <c r="A13" s="185" t="s">
        <v>297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6"/>
      <c r="AI13" s="185" t="s">
        <v>354</v>
      </c>
      <c r="AJ13" s="165"/>
      <c r="AK13" s="165"/>
      <c r="AL13" s="165"/>
      <c r="AM13" s="165"/>
      <c r="AN13" s="165"/>
      <c r="AO13" s="165"/>
      <c r="AP13" s="165"/>
      <c r="AQ13" s="165"/>
      <c r="AR13" s="165"/>
      <c r="AS13" s="166"/>
      <c r="AT13" s="185" t="s">
        <v>163</v>
      </c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6"/>
    </row>
    <row r="14" spans="1:80" ht="12.75" customHeight="1">
      <c r="A14" s="192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9"/>
      <c r="AI14" s="192" t="s">
        <v>355</v>
      </c>
      <c r="AJ14" s="168"/>
      <c r="AK14" s="168"/>
      <c r="AL14" s="168"/>
      <c r="AM14" s="168"/>
      <c r="AN14" s="168"/>
      <c r="AO14" s="168"/>
      <c r="AP14" s="168"/>
      <c r="AQ14" s="168"/>
      <c r="AR14" s="168"/>
      <c r="AS14" s="169"/>
      <c r="AT14" s="192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8"/>
      <c r="CA14" s="168"/>
      <c r="CB14" s="169"/>
    </row>
    <row r="15" spans="1:80" ht="12.75" customHeight="1">
      <c r="A15" s="192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9"/>
      <c r="AI15" s="170" t="s">
        <v>356</v>
      </c>
      <c r="AJ15" s="171"/>
      <c r="AK15" s="171"/>
      <c r="AL15" s="171"/>
      <c r="AM15" s="171"/>
      <c r="AN15" s="171"/>
      <c r="AO15" s="171"/>
      <c r="AP15" s="171"/>
      <c r="AQ15" s="171"/>
      <c r="AR15" s="171"/>
      <c r="AS15" s="172"/>
      <c r="AT15" s="170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2"/>
    </row>
    <row r="16" spans="1:80" ht="12.75" customHeight="1">
      <c r="A16" s="497" t="s">
        <v>357</v>
      </c>
      <c r="B16" s="498"/>
      <c r="C16" s="498"/>
      <c r="D16" s="498"/>
      <c r="E16" s="498"/>
      <c r="F16" s="498"/>
      <c r="G16" s="498"/>
      <c r="H16" s="498"/>
      <c r="I16" s="498"/>
      <c r="J16" s="498"/>
      <c r="K16" s="498"/>
      <c r="L16" s="498"/>
      <c r="M16" s="498"/>
      <c r="N16" s="498"/>
      <c r="O16" s="498"/>
      <c r="P16" s="498"/>
      <c r="Q16" s="498"/>
      <c r="R16" s="498"/>
      <c r="S16" s="498"/>
      <c r="T16" s="498"/>
      <c r="U16" s="498"/>
      <c r="V16" s="498"/>
      <c r="W16" s="498"/>
      <c r="X16" s="498"/>
      <c r="Y16" s="498"/>
      <c r="Z16" s="498"/>
      <c r="AA16" s="498"/>
      <c r="AB16" s="498"/>
      <c r="AC16" s="498"/>
      <c r="AD16" s="498"/>
      <c r="AE16" s="498"/>
      <c r="AF16" s="498"/>
      <c r="AG16" s="498"/>
      <c r="AH16" s="499"/>
      <c r="AI16" s="164" t="s">
        <v>358</v>
      </c>
      <c r="AJ16" s="523"/>
      <c r="AK16" s="523"/>
      <c r="AL16" s="523"/>
      <c r="AM16" s="523"/>
      <c r="AN16" s="523"/>
      <c r="AO16" s="523"/>
      <c r="AP16" s="523"/>
      <c r="AQ16" s="523"/>
      <c r="AR16" s="523"/>
      <c r="AS16" s="523"/>
      <c r="AT16" s="525" t="s">
        <v>359</v>
      </c>
      <c r="AU16" s="526"/>
      <c r="AV16" s="526"/>
      <c r="AW16" s="526"/>
      <c r="AX16" s="526"/>
      <c r="AY16" s="526"/>
      <c r="AZ16" s="526"/>
      <c r="BA16" s="526"/>
      <c r="BB16" s="526"/>
      <c r="BC16" s="526"/>
      <c r="BD16" s="526"/>
      <c r="BE16" s="526"/>
      <c r="BF16" s="526"/>
      <c r="BG16" s="526"/>
      <c r="BH16" s="526"/>
      <c r="BI16" s="526"/>
      <c r="BJ16" s="526"/>
      <c r="BK16" s="526"/>
      <c r="BL16" s="526"/>
      <c r="BM16" s="526"/>
      <c r="BN16" s="526"/>
      <c r="BO16" s="526"/>
      <c r="BP16" s="526"/>
      <c r="BQ16" s="526"/>
      <c r="BR16" s="526"/>
      <c r="BS16" s="526"/>
      <c r="BT16" s="526"/>
      <c r="BU16" s="526"/>
      <c r="BV16" s="526"/>
      <c r="BW16" s="526"/>
      <c r="BX16" s="526"/>
      <c r="BY16" s="526"/>
      <c r="BZ16" s="526"/>
      <c r="CA16" s="526"/>
      <c r="CB16" s="527"/>
    </row>
    <row r="17" spans="1:80" ht="14.25">
      <c r="A17" s="173" t="s">
        <v>360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5"/>
      <c r="AI17" s="167"/>
      <c r="AJ17" s="524"/>
      <c r="AK17" s="524"/>
      <c r="AL17" s="524"/>
      <c r="AM17" s="524"/>
      <c r="AN17" s="524"/>
      <c r="AO17" s="524"/>
      <c r="AP17" s="524"/>
      <c r="AQ17" s="524"/>
      <c r="AR17" s="524"/>
      <c r="AS17" s="524"/>
      <c r="AT17" s="528" t="s">
        <v>361</v>
      </c>
      <c r="AU17" s="529"/>
      <c r="AV17" s="529"/>
      <c r="AW17" s="529"/>
      <c r="AX17" s="529"/>
      <c r="AY17" s="529"/>
      <c r="AZ17" s="529"/>
      <c r="BA17" s="529"/>
      <c r="BB17" s="529"/>
      <c r="BC17" s="529"/>
      <c r="BD17" s="529"/>
      <c r="BE17" s="529"/>
      <c r="BF17" s="529"/>
      <c r="BG17" s="529"/>
      <c r="BH17" s="529"/>
      <c r="BI17" s="529"/>
      <c r="BJ17" s="529"/>
      <c r="BK17" s="529"/>
      <c r="BL17" s="529"/>
      <c r="BM17" s="529"/>
      <c r="BN17" s="529"/>
      <c r="BO17" s="529"/>
      <c r="BP17" s="529"/>
      <c r="BQ17" s="529"/>
      <c r="BR17" s="529"/>
      <c r="BS17" s="529"/>
      <c r="BT17" s="529"/>
      <c r="BU17" s="529"/>
      <c r="BV17" s="529"/>
      <c r="BW17" s="529"/>
      <c r="BX17" s="529"/>
      <c r="BY17" s="529"/>
      <c r="BZ17" s="529"/>
      <c r="CA17" s="529"/>
      <c r="CB17" s="530"/>
    </row>
    <row r="18" spans="1:80" ht="12.75" customHeight="1">
      <c r="A18" s="173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5"/>
      <c r="AI18" s="167"/>
      <c r="AJ18" s="524"/>
      <c r="AK18" s="524"/>
      <c r="AL18" s="524"/>
      <c r="AM18" s="524"/>
      <c r="AN18" s="524"/>
      <c r="AO18" s="524"/>
      <c r="AP18" s="524"/>
      <c r="AQ18" s="524"/>
      <c r="AR18" s="524"/>
      <c r="AS18" s="524"/>
      <c r="AT18" s="528" t="s">
        <v>362</v>
      </c>
      <c r="AU18" s="529"/>
      <c r="AV18" s="529"/>
      <c r="AW18" s="529"/>
      <c r="AX18" s="529"/>
      <c r="AY18" s="529"/>
      <c r="AZ18" s="529"/>
      <c r="BA18" s="529"/>
      <c r="BB18" s="529"/>
      <c r="BC18" s="529"/>
      <c r="BD18" s="529"/>
      <c r="BE18" s="529"/>
      <c r="BF18" s="529"/>
      <c r="BG18" s="529"/>
      <c r="BH18" s="529"/>
      <c r="BI18" s="529"/>
      <c r="BJ18" s="529"/>
      <c r="BK18" s="529"/>
      <c r="BL18" s="529"/>
      <c r="BM18" s="529"/>
      <c r="BN18" s="529"/>
      <c r="BO18" s="529"/>
      <c r="BP18" s="529"/>
      <c r="BQ18" s="529"/>
      <c r="BR18" s="529"/>
      <c r="BS18" s="529"/>
      <c r="BT18" s="529"/>
      <c r="BU18" s="529"/>
      <c r="BV18" s="529"/>
      <c r="BW18" s="529"/>
      <c r="BX18" s="529"/>
      <c r="BY18" s="529"/>
      <c r="BZ18" s="529"/>
      <c r="CA18" s="529"/>
      <c r="CB18" s="530"/>
    </row>
    <row r="19" spans="1:80" ht="12.75" customHeight="1">
      <c r="A19" s="150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2"/>
      <c r="AI19" s="201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170" t="s">
        <v>79</v>
      </c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2"/>
    </row>
    <row r="20" spans="1:80" ht="12.75" customHeight="1">
      <c r="A20" s="173" t="s">
        <v>363</v>
      </c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5"/>
      <c r="AI20" s="164" t="s">
        <v>364</v>
      </c>
      <c r="AJ20" s="165"/>
      <c r="AK20" s="165"/>
      <c r="AL20" s="165"/>
      <c r="AM20" s="165"/>
      <c r="AN20" s="165"/>
      <c r="AO20" s="165"/>
      <c r="AP20" s="165"/>
      <c r="AQ20" s="165"/>
      <c r="AR20" s="165"/>
      <c r="AS20" s="166"/>
      <c r="AT20" s="528" t="s">
        <v>365</v>
      </c>
      <c r="AU20" s="529"/>
      <c r="AV20" s="529"/>
      <c r="AW20" s="529"/>
      <c r="AX20" s="529"/>
      <c r="AY20" s="529"/>
      <c r="AZ20" s="529"/>
      <c r="BA20" s="529"/>
      <c r="BB20" s="529"/>
      <c r="BC20" s="529"/>
      <c r="BD20" s="529"/>
      <c r="BE20" s="529"/>
      <c r="BF20" s="529"/>
      <c r="BG20" s="529"/>
      <c r="BH20" s="529"/>
      <c r="BI20" s="529"/>
      <c r="BJ20" s="529"/>
      <c r="BK20" s="529"/>
      <c r="BL20" s="529"/>
      <c r="BM20" s="529"/>
      <c r="BN20" s="529"/>
      <c r="BO20" s="529"/>
      <c r="BP20" s="529"/>
      <c r="BQ20" s="529"/>
      <c r="BR20" s="529"/>
      <c r="BS20" s="529"/>
      <c r="BT20" s="529"/>
      <c r="BU20" s="529"/>
      <c r="BV20" s="529"/>
      <c r="BW20" s="529"/>
      <c r="BX20" s="529"/>
      <c r="BY20" s="529"/>
      <c r="BZ20" s="529"/>
      <c r="CA20" s="529"/>
      <c r="CB20" s="530"/>
    </row>
    <row r="21" spans="1:80" ht="14.25">
      <c r="A21" s="173" t="s">
        <v>366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5"/>
      <c r="AI21" s="170"/>
      <c r="AJ21" s="171"/>
      <c r="AK21" s="171"/>
      <c r="AL21" s="171"/>
      <c r="AM21" s="171"/>
      <c r="AN21" s="171"/>
      <c r="AO21" s="171"/>
      <c r="AP21" s="171"/>
      <c r="AQ21" s="171"/>
      <c r="AR21" s="171"/>
      <c r="AS21" s="172"/>
      <c r="AT21" s="170">
        <v>0</v>
      </c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2"/>
    </row>
    <row r="22" spans="1:80" ht="12.75" customHeight="1">
      <c r="A22" s="497" t="s">
        <v>367</v>
      </c>
      <c r="B22" s="498"/>
      <c r="C22" s="498"/>
      <c r="D22" s="498"/>
      <c r="E22" s="498"/>
      <c r="F22" s="498"/>
      <c r="G22" s="498"/>
      <c r="H22" s="498"/>
      <c r="I22" s="498"/>
      <c r="J22" s="498"/>
      <c r="K22" s="498"/>
      <c r="L22" s="498"/>
      <c r="M22" s="498"/>
      <c r="N22" s="498"/>
      <c r="O22" s="498"/>
      <c r="P22" s="498"/>
      <c r="Q22" s="498"/>
      <c r="R22" s="498"/>
      <c r="S22" s="498"/>
      <c r="T22" s="498"/>
      <c r="U22" s="498"/>
      <c r="V22" s="498"/>
      <c r="W22" s="498"/>
      <c r="X22" s="498"/>
      <c r="Y22" s="498"/>
      <c r="Z22" s="498"/>
      <c r="AA22" s="498"/>
      <c r="AB22" s="498"/>
      <c r="AC22" s="498"/>
      <c r="AD22" s="498"/>
      <c r="AE22" s="498"/>
      <c r="AF22" s="498"/>
      <c r="AG22" s="498"/>
      <c r="AH22" s="499"/>
      <c r="AI22" s="164" t="s">
        <v>364</v>
      </c>
      <c r="AJ22" s="165"/>
      <c r="AK22" s="165"/>
      <c r="AL22" s="165"/>
      <c r="AM22" s="165"/>
      <c r="AN22" s="165"/>
      <c r="AO22" s="165"/>
      <c r="AP22" s="165"/>
      <c r="AQ22" s="165"/>
      <c r="AR22" s="165"/>
      <c r="AS22" s="166"/>
      <c r="AT22" s="525" t="s">
        <v>365</v>
      </c>
      <c r="AU22" s="526"/>
      <c r="AV22" s="526"/>
      <c r="AW22" s="526"/>
      <c r="AX22" s="526"/>
      <c r="AY22" s="526"/>
      <c r="AZ22" s="526"/>
      <c r="BA22" s="526"/>
      <c r="BB22" s="526"/>
      <c r="BC22" s="526"/>
      <c r="BD22" s="526"/>
      <c r="BE22" s="526"/>
      <c r="BF22" s="526"/>
      <c r="BG22" s="526"/>
      <c r="BH22" s="526"/>
      <c r="BI22" s="526"/>
      <c r="BJ22" s="526"/>
      <c r="BK22" s="526"/>
      <c r="BL22" s="526"/>
      <c r="BM22" s="526"/>
      <c r="BN22" s="526"/>
      <c r="BO22" s="526"/>
      <c r="BP22" s="526"/>
      <c r="BQ22" s="526"/>
      <c r="BR22" s="526"/>
      <c r="BS22" s="526"/>
      <c r="BT22" s="526"/>
      <c r="BU22" s="526"/>
      <c r="BV22" s="526"/>
      <c r="BW22" s="526"/>
      <c r="BX22" s="526"/>
      <c r="BY22" s="526"/>
      <c r="BZ22" s="526"/>
      <c r="CA22" s="526"/>
      <c r="CB22" s="527"/>
    </row>
    <row r="23" spans="1:80" ht="14.25">
      <c r="A23" s="173" t="s">
        <v>368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5"/>
      <c r="AI23" s="170"/>
      <c r="AJ23" s="171"/>
      <c r="AK23" s="171"/>
      <c r="AL23" s="171"/>
      <c r="AM23" s="171"/>
      <c r="AN23" s="171"/>
      <c r="AO23" s="171"/>
      <c r="AP23" s="171"/>
      <c r="AQ23" s="171"/>
      <c r="AR23" s="171"/>
      <c r="AS23" s="172"/>
      <c r="AT23" s="170">
        <v>0</v>
      </c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2"/>
    </row>
    <row r="24" spans="1:80" ht="12.75" customHeight="1">
      <c r="A24" s="497" t="s">
        <v>369</v>
      </c>
      <c r="B24" s="498"/>
      <c r="C24" s="498"/>
      <c r="D24" s="498"/>
      <c r="E24" s="498"/>
      <c r="F24" s="498"/>
      <c r="G24" s="498"/>
      <c r="H24" s="498"/>
      <c r="I24" s="498"/>
      <c r="J24" s="498"/>
      <c r="K24" s="498"/>
      <c r="L24" s="498"/>
      <c r="M24" s="498"/>
      <c r="N24" s="498"/>
      <c r="O24" s="498"/>
      <c r="P24" s="498"/>
      <c r="Q24" s="498"/>
      <c r="R24" s="498"/>
      <c r="S24" s="498"/>
      <c r="T24" s="498"/>
      <c r="U24" s="498"/>
      <c r="V24" s="498"/>
      <c r="W24" s="498"/>
      <c r="X24" s="498"/>
      <c r="Y24" s="498"/>
      <c r="Z24" s="498"/>
      <c r="AA24" s="498"/>
      <c r="AB24" s="498"/>
      <c r="AC24" s="498"/>
      <c r="AD24" s="498"/>
      <c r="AE24" s="498"/>
      <c r="AF24" s="498"/>
      <c r="AG24" s="498"/>
      <c r="AH24" s="499"/>
      <c r="AI24" s="164" t="s">
        <v>364</v>
      </c>
      <c r="AJ24" s="523"/>
      <c r="AK24" s="523"/>
      <c r="AL24" s="523"/>
      <c r="AM24" s="523"/>
      <c r="AN24" s="523"/>
      <c r="AO24" s="523"/>
      <c r="AP24" s="523"/>
      <c r="AQ24" s="523"/>
      <c r="AR24" s="523"/>
      <c r="AS24" s="523"/>
      <c r="AT24" s="525" t="s">
        <v>359</v>
      </c>
      <c r="AU24" s="526"/>
      <c r="AV24" s="526"/>
      <c r="AW24" s="526"/>
      <c r="AX24" s="526"/>
      <c r="AY24" s="526"/>
      <c r="AZ24" s="526"/>
      <c r="BA24" s="526"/>
      <c r="BB24" s="526"/>
      <c r="BC24" s="526"/>
      <c r="BD24" s="526"/>
      <c r="BE24" s="526"/>
      <c r="BF24" s="526"/>
      <c r="BG24" s="526"/>
      <c r="BH24" s="526"/>
      <c r="BI24" s="526"/>
      <c r="BJ24" s="526"/>
      <c r="BK24" s="526"/>
      <c r="BL24" s="526"/>
      <c r="BM24" s="526"/>
      <c r="BN24" s="526"/>
      <c r="BO24" s="526"/>
      <c r="BP24" s="526"/>
      <c r="BQ24" s="526"/>
      <c r="BR24" s="526"/>
      <c r="BS24" s="526"/>
      <c r="BT24" s="526"/>
      <c r="BU24" s="526"/>
      <c r="BV24" s="526"/>
      <c r="BW24" s="526"/>
      <c r="BX24" s="526"/>
      <c r="BY24" s="526"/>
      <c r="BZ24" s="526"/>
      <c r="CA24" s="526"/>
      <c r="CB24" s="527"/>
    </row>
    <row r="25" spans="1:80" ht="14.25">
      <c r="A25" s="173" t="s">
        <v>370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5"/>
      <c r="AI25" s="167"/>
      <c r="AJ25" s="524"/>
      <c r="AK25" s="524"/>
      <c r="AL25" s="524"/>
      <c r="AM25" s="524"/>
      <c r="AN25" s="524"/>
      <c r="AO25" s="524"/>
      <c r="AP25" s="524"/>
      <c r="AQ25" s="524"/>
      <c r="AR25" s="524"/>
      <c r="AS25" s="524"/>
      <c r="AT25" s="528" t="s">
        <v>361</v>
      </c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  <c r="CB25" s="530"/>
    </row>
    <row r="26" spans="1:80" ht="12.75" customHeight="1">
      <c r="A26" s="173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5"/>
      <c r="AI26" s="167"/>
      <c r="AJ26" s="524"/>
      <c r="AK26" s="524"/>
      <c r="AL26" s="524"/>
      <c r="AM26" s="524"/>
      <c r="AN26" s="524"/>
      <c r="AO26" s="524"/>
      <c r="AP26" s="524"/>
      <c r="AQ26" s="524"/>
      <c r="AR26" s="524"/>
      <c r="AS26" s="524"/>
      <c r="AT26" s="528" t="s">
        <v>362</v>
      </c>
      <c r="AU26" s="529"/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29"/>
      <c r="BG26" s="529"/>
      <c r="BH26" s="529"/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29"/>
      <c r="BT26" s="529"/>
      <c r="BU26" s="529"/>
      <c r="BV26" s="529"/>
      <c r="BW26" s="529"/>
      <c r="BX26" s="529"/>
      <c r="BY26" s="529"/>
      <c r="BZ26" s="529"/>
      <c r="CA26" s="529"/>
      <c r="CB26" s="530"/>
    </row>
    <row r="27" spans="1:80" ht="12.75" customHeight="1">
      <c r="A27" s="150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2"/>
      <c r="AI27" s="201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170" t="s">
        <v>79</v>
      </c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2"/>
    </row>
    <row r="28" spans="1:80" ht="12.75" customHeight="1">
      <c r="A28" s="173" t="s">
        <v>371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5"/>
      <c r="AI28" s="164" t="s">
        <v>364</v>
      </c>
      <c r="AJ28" s="165"/>
      <c r="AK28" s="165"/>
      <c r="AL28" s="165"/>
      <c r="AM28" s="165"/>
      <c r="AN28" s="165"/>
      <c r="AO28" s="165"/>
      <c r="AP28" s="165"/>
      <c r="AQ28" s="165"/>
      <c r="AR28" s="165"/>
      <c r="AS28" s="166"/>
      <c r="AT28" s="528" t="s">
        <v>365</v>
      </c>
      <c r="AU28" s="529"/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29"/>
      <c r="BG28" s="529"/>
      <c r="BH28" s="529"/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29"/>
      <c r="BT28" s="529"/>
      <c r="BU28" s="529"/>
      <c r="BV28" s="529"/>
      <c r="BW28" s="529"/>
      <c r="BX28" s="529"/>
      <c r="BY28" s="529"/>
      <c r="BZ28" s="529"/>
      <c r="CA28" s="529"/>
      <c r="CB28" s="530"/>
    </row>
    <row r="29" spans="1:80" ht="14.25">
      <c r="A29" s="500" t="s">
        <v>372</v>
      </c>
      <c r="B29" s="501"/>
      <c r="C29" s="501"/>
      <c r="D29" s="501"/>
      <c r="E29" s="501"/>
      <c r="F29" s="501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501"/>
      <c r="V29" s="501"/>
      <c r="W29" s="501"/>
      <c r="X29" s="501"/>
      <c r="Y29" s="501"/>
      <c r="Z29" s="501"/>
      <c r="AA29" s="501"/>
      <c r="AB29" s="501"/>
      <c r="AC29" s="501"/>
      <c r="AD29" s="501"/>
      <c r="AE29" s="501"/>
      <c r="AF29" s="501"/>
      <c r="AG29" s="501"/>
      <c r="AH29" s="502"/>
      <c r="AI29" s="170"/>
      <c r="AJ29" s="171"/>
      <c r="AK29" s="171"/>
      <c r="AL29" s="171"/>
      <c r="AM29" s="171"/>
      <c r="AN29" s="171"/>
      <c r="AO29" s="171"/>
      <c r="AP29" s="171"/>
      <c r="AQ29" s="171"/>
      <c r="AR29" s="171"/>
      <c r="AS29" s="172"/>
      <c r="AT29" s="170">
        <v>0</v>
      </c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2"/>
    </row>
    <row r="30" spans="1:80" ht="12.75" customHeight="1">
      <c r="A30" s="497" t="s">
        <v>373</v>
      </c>
      <c r="B30" s="498"/>
      <c r="C30" s="498"/>
      <c r="D30" s="498"/>
      <c r="E30" s="498"/>
      <c r="F30" s="498"/>
      <c r="G30" s="498"/>
      <c r="H30" s="498"/>
      <c r="I30" s="498"/>
      <c r="J30" s="498"/>
      <c r="K30" s="498"/>
      <c r="L30" s="498"/>
      <c r="M30" s="498"/>
      <c r="N30" s="498"/>
      <c r="O30" s="498"/>
      <c r="P30" s="498"/>
      <c r="Q30" s="498"/>
      <c r="R30" s="498"/>
      <c r="S30" s="498"/>
      <c r="T30" s="498"/>
      <c r="U30" s="498"/>
      <c r="V30" s="498"/>
      <c r="W30" s="498"/>
      <c r="X30" s="498"/>
      <c r="Y30" s="498"/>
      <c r="Z30" s="498"/>
      <c r="AA30" s="498"/>
      <c r="AB30" s="498"/>
      <c r="AC30" s="498"/>
      <c r="AD30" s="498"/>
      <c r="AE30" s="498"/>
      <c r="AF30" s="498"/>
      <c r="AG30" s="498"/>
      <c r="AH30" s="499"/>
      <c r="AI30" s="164" t="s">
        <v>364</v>
      </c>
      <c r="AJ30" s="165"/>
      <c r="AK30" s="165"/>
      <c r="AL30" s="165"/>
      <c r="AM30" s="165"/>
      <c r="AN30" s="165"/>
      <c r="AO30" s="165"/>
      <c r="AP30" s="165"/>
      <c r="AQ30" s="165"/>
      <c r="AR30" s="165"/>
      <c r="AS30" s="166"/>
      <c r="AT30" s="525" t="s">
        <v>365</v>
      </c>
      <c r="AU30" s="526"/>
      <c r="AV30" s="526"/>
      <c r="AW30" s="526"/>
      <c r="AX30" s="526"/>
      <c r="AY30" s="526"/>
      <c r="AZ30" s="526"/>
      <c r="BA30" s="526"/>
      <c r="BB30" s="526"/>
      <c r="BC30" s="526"/>
      <c r="BD30" s="526"/>
      <c r="BE30" s="526"/>
      <c r="BF30" s="526"/>
      <c r="BG30" s="526"/>
      <c r="BH30" s="526"/>
      <c r="BI30" s="526"/>
      <c r="BJ30" s="526"/>
      <c r="BK30" s="526"/>
      <c r="BL30" s="526"/>
      <c r="BM30" s="526"/>
      <c r="BN30" s="526"/>
      <c r="BO30" s="526"/>
      <c r="BP30" s="526"/>
      <c r="BQ30" s="526"/>
      <c r="BR30" s="526"/>
      <c r="BS30" s="526"/>
      <c r="BT30" s="526"/>
      <c r="BU30" s="526"/>
      <c r="BV30" s="526"/>
      <c r="BW30" s="526"/>
      <c r="BX30" s="526"/>
      <c r="BY30" s="526"/>
      <c r="BZ30" s="526"/>
      <c r="CA30" s="526"/>
      <c r="CB30" s="527"/>
    </row>
    <row r="31" spans="1:80" ht="14.25">
      <c r="A31" s="500" t="s">
        <v>374</v>
      </c>
      <c r="B31" s="501"/>
      <c r="C31" s="501"/>
      <c r="D31" s="501"/>
      <c r="E31" s="501"/>
      <c r="F31" s="501"/>
      <c r="G31" s="501"/>
      <c r="H31" s="501"/>
      <c r="I31" s="501"/>
      <c r="J31" s="501"/>
      <c r="K31" s="501"/>
      <c r="L31" s="501"/>
      <c r="M31" s="501"/>
      <c r="N31" s="501"/>
      <c r="O31" s="501"/>
      <c r="P31" s="501"/>
      <c r="Q31" s="501"/>
      <c r="R31" s="501"/>
      <c r="S31" s="501"/>
      <c r="T31" s="501"/>
      <c r="U31" s="501"/>
      <c r="V31" s="501"/>
      <c r="W31" s="501"/>
      <c r="X31" s="501"/>
      <c r="Y31" s="501"/>
      <c r="Z31" s="501"/>
      <c r="AA31" s="501"/>
      <c r="AB31" s="501"/>
      <c r="AC31" s="501"/>
      <c r="AD31" s="501"/>
      <c r="AE31" s="501"/>
      <c r="AF31" s="501"/>
      <c r="AG31" s="501"/>
      <c r="AH31" s="502"/>
      <c r="AI31" s="170"/>
      <c r="AJ31" s="171"/>
      <c r="AK31" s="171"/>
      <c r="AL31" s="171"/>
      <c r="AM31" s="171"/>
      <c r="AN31" s="171"/>
      <c r="AO31" s="171"/>
      <c r="AP31" s="171"/>
      <c r="AQ31" s="171"/>
      <c r="AR31" s="171"/>
      <c r="AS31" s="172"/>
      <c r="AT31" s="170" t="s">
        <v>79</v>
      </c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2"/>
    </row>
    <row r="32" spans="1:80" ht="12.75" customHeight="1">
      <c r="A32" s="497" t="s">
        <v>375</v>
      </c>
      <c r="B32" s="498"/>
      <c r="C32" s="498"/>
      <c r="D32" s="498"/>
      <c r="E32" s="498"/>
      <c r="F32" s="498"/>
      <c r="G32" s="498"/>
      <c r="H32" s="498"/>
      <c r="I32" s="498"/>
      <c r="J32" s="498"/>
      <c r="K32" s="498"/>
      <c r="L32" s="498"/>
      <c r="M32" s="498"/>
      <c r="N32" s="498"/>
      <c r="O32" s="498"/>
      <c r="P32" s="498"/>
      <c r="Q32" s="498"/>
      <c r="R32" s="498"/>
      <c r="S32" s="498"/>
      <c r="T32" s="498"/>
      <c r="U32" s="498"/>
      <c r="V32" s="498"/>
      <c r="W32" s="498"/>
      <c r="X32" s="498"/>
      <c r="Y32" s="498"/>
      <c r="Z32" s="498"/>
      <c r="AA32" s="498"/>
      <c r="AB32" s="498"/>
      <c r="AC32" s="498"/>
      <c r="AD32" s="498"/>
      <c r="AE32" s="498"/>
      <c r="AF32" s="498"/>
      <c r="AG32" s="498"/>
      <c r="AH32" s="499"/>
      <c r="AI32" s="164" t="s">
        <v>364</v>
      </c>
      <c r="AJ32" s="165"/>
      <c r="AK32" s="165"/>
      <c r="AL32" s="165"/>
      <c r="AM32" s="165"/>
      <c r="AN32" s="165"/>
      <c r="AO32" s="165"/>
      <c r="AP32" s="165"/>
      <c r="AQ32" s="165"/>
      <c r="AR32" s="165"/>
      <c r="AS32" s="166"/>
      <c r="AT32" s="525" t="s">
        <v>365</v>
      </c>
      <c r="AU32" s="526"/>
      <c r="AV32" s="526"/>
      <c r="AW32" s="526"/>
      <c r="AX32" s="526"/>
      <c r="AY32" s="526"/>
      <c r="AZ32" s="526"/>
      <c r="BA32" s="526"/>
      <c r="BB32" s="526"/>
      <c r="BC32" s="526"/>
      <c r="BD32" s="526"/>
      <c r="BE32" s="526"/>
      <c r="BF32" s="526"/>
      <c r="BG32" s="526"/>
      <c r="BH32" s="526"/>
      <c r="BI32" s="526"/>
      <c r="BJ32" s="526"/>
      <c r="BK32" s="526"/>
      <c r="BL32" s="526"/>
      <c r="BM32" s="526"/>
      <c r="BN32" s="526"/>
      <c r="BO32" s="526"/>
      <c r="BP32" s="526"/>
      <c r="BQ32" s="526"/>
      <c r="BR32" s="526"/>
      <c r="BS32" s="526"/>
      <c r="BT32" s="526"/>
      <c r="BU32" s="526"/>
      <c r="BV32" s="526"/>
      <c r="BW32" s="526"/>
      <c r="BX32" s="526"/>
      <c r="BY32" s="526"/>
      <c r="BZ32" s="526"/>
      <c r="CA32" s="526"/>
      <c r="CB32" s="527"/>
    </row>
    <row r="33" spans="1:80" ht="14.25">
      <c r="A33" s="500" t="s">
        <v>376</v>
      </c>
      <c r="B33" s="501"/>
      <c r="C33" s="501"/>
      <c r="D33" s="501"/>
      <c r="E33" s="501"/>
      <c r="F33" s="501"/>
      <c r="G33" s="501"/>
      <c r="H33" s="501"/>
      <c r="I33" s="501"/>
      <c r="J33" s="501"/>
      <c r="K33" s="501"/>
      <c r="L33" s="501"/>
      <c r="M33" s="501"/>
      <c r="N33" s="501"/>
      <c r="O33" s="501"/>
      <c r="P33" s="501"/>
      <c r="Q33" s="501"/>
      <c r="R33" s="501"/>
      <c r="S33" s="501"/>
      <c r="T33" s="501"/>
      <c r="U33" s="501"/>
      <c r="V33" s="501"/>
      <c r="W33" s="501"/>
      <c r="X33" s="501"/>
      <c r="Y33" s="501"/>
      <c r="Z33" s="501"/>
      <c r="AA33" s="501"/>
      <c r="AB33" s="501"/>
      <c r="AC33" s="501"/>
      <c r="AD33" s="501"/>
      <c r="AE33" s="501"/>
      <c r="AF33" s="501"/>
      <c r="AG33" s="501"/>
      <c r="AH33" s="502"/>
      <c r="AI33" s="170"/>
      <c r="AJ33" s="171"/>
      <c r="AK33" s="171"/>
      <c r="AL33" s="171"/>
      <c r="AM33" s="171"/>
      <c r="AN33" s="171"/>
      <c r="AO33" s="171"/>
      <c r="AP33" s="171"/>
      <c r="AQ33" s="171"/>
      <c r="AR33" s="171"/>
      <c r="AS33" s="172"/>
      <c r="AT33" s="170">
        <v>0</v>
      </c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2"/>
    </row>
    <row r="34" spans="1:80" ht="12.75" customHeight="1">
      <c r="A34" s="497" t="s">
        <v>377</v>
      </c>
      <c r="B34" s="498"/>
      <c r="C34" s="498"/>
      <c r="D34" s="498"/>
      <c r="E34" s="498"/>
      <c r="F34" s="498"/>
      <c r="G34" s="498"/>
      <c r="H34" s="498"/>
      <c r="I34" s="498"/>
      <c r="J34" s="498"/>
      <c r="K34" s="498"/>
      <c r="L34" s="498"/>
      <c r="M34" s="498"/>
      <c r="N34" s="498"/>
      <c r="O34" s="498"/>
      <c r="P34" s="498"/>
      <c r="Q34" s="498"/>
      <c r="R34" s="498"/>
      <c r="S34" s="498"/>
      <c r="T34" s="498"/>
      <c r="U34" s="498"/>
      <c r="V34" s="498"/>
      <c r="W34" s="498"/>
      <c r="X34" s="498"/>
      <c r="Y34" s="498"/>
      <c r="Z34" s="498"/>
      <c r="AA34" s="498"/>
      <c r="AB34" s="498"/>
      <c r="AC34" s="498"/>
      <c r="AD34" s="498"/>
      <c r="AE34" s="498"/>
      <c r="AF34" s="498"/>
      <c r="AG34" s="498"/>
      <c r="AH34" s="499"/>
      <c r="AI34" s="164" t="s">
        <v>364</v>
      </c>
      <c r="AJ34" s="165"/>
      <c r="AK34" s="165"/>
      <c r="AL34" s="165"/>
      <c r="AM34" s="165"/>
      <c r="AN34" s="165"/>
      <c r="AO34" s="165"/>
      <c r="AP34" s="165"/>
      <c r="AQ34" s="165"/>
      <c r="AR34" s="165"/>
      <c r="AS34" s="166"/>
      <c r="AT34" s="185">
        <f>0.3*AT21+0.3*AT23+0.3*AT29+0.1*AT33</f>
        <v>0</v>
      </c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6"/>
    </row>
    <row r="35" spans="1:80" ht="14.25">
      <c r="A35" s="500" t="s">
        <v>378</v>
      </c>
      <c r="B35" s="501"/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1"/>
      <c r="X35" s="501"/>
      <c r="Y35" s="501"/>
      <c r="Z35" s="501"/>
      <c r="AA35" s="501"/>
      <c r="AB35" s="501"/>
      <c r="AC35" s="501"/>
      <c r="AD35" s="501"/>
      <c r="AE35" s="501"/>
      <c r="AF35" s="501"/>
      <c r="AG35" s="501"/>
      <c r="AH35" s="502"/>
      <c r="AI35" s="170"/>
      <c r="AJ35" s="171"/>
      <c r="AK35" s="171"/>
      <c r="AL35" s="171"/>
      <c r="AM35" s="171"/>
      <c r="AN35" s="171"/>
      <c r="AO35" s="171"/>
      <c r="AP35" s="171"/>
      <c r="AQ35" s="171"/>
      <c r="AR35" s="171"/>
      <c r="AS35" s="172"/>
      <c r="AT35" s="170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2"/>
    </row>
    <row r="39" spans="1:80" s="20" customFormat="1">
      <c r="A39" s="145" t="s">
        <v>52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 t="s">
        <v>471</v>
      </c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45"/>
      <c r="CA39" s="145"/>
      <c r="CB39" s="145"/>
    </row>
    <row r="40" spans="1:80" s="21" customFormat="1" ht="10.5">
      <c r="A40" s="178" t="s">
        <v>36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 t="s">
        <v>37</v>
      </c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 t="s">
        <v>38</v>
      </c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</row>
  </sheetData>
  <mergeCells count="66">
    <mergeCell ref="A40:AC40"/>
    <mergeCell ref="AD40:BI40"/>
    <mergeCell ref="BJ40:CB40"/>
    <mergeCell ref="AT32:CB32"/>
    <mergeCell ref="A33:AH33"/>
    <mergeCell ref="AT33:CB33"/>
    <mergeCell ref="A39:AC39"/>
    <mergeCell ref="AD39:BI39"/>
    <mergeCell ref="BJ39:CB39"/>
    <mergeCell ref="A34:AH34"/>
    <mergeCell ref="AI34:AS35"/>
    <mergeCell ref="AT34:CB35"/>
    <mergeCell ref="A35:AH35"/>
    <mergeCell ref="A32:AH32"/>
    <mergeCell ref="AI32:AS33"/>
    <mergeCell ref="A28:AH28"/>
    <mergeCell ref="AI28:AS29"/>
    <mergeCell ref="AT28:CB28"/>
    <mergeCell ref="A29:AH29"/>
    <mergeCell ref="AT29:CB29"/>
    <mergeCell ref="A30:AH30"/>
    <mergeCell ref="AI30:AS31"/>
    <mergeCell ref="AT30:CB30"/>
    <mergeCell ref="A31:AH31"/>
    <mergeCell ref="AT31:CB31"/>
    <mergeCell ref="A24:AH24"/>
    <mergeCell ref="AI24:AS27"/>
    <mergeCell ref="AT24:CB24"/>
    <mergeCell ref="A25:AH25"/>
    <mergeCell ref="AT25:CB25"/>
    <mergeCell ref="A26:AH26"/>
    <mergeCell ref="AT26:CB26"/>
    <mergeCell ref="A27:AH27"/>
    <mergeCell ref="AT27:CB27"/>
    <mergeCell ref="A20:AH20"/>
    <mergeCell ref="AI20:AS21"/>
    <mergeCell ref="AT20:CB20"/>
    <mergeCell ref="A21:AH21"/>
    <mergeCell ref="AT21:CB21"/>
    <mergeCell ref="A22:AH22"/>
    <mergeCell ref="AI22:AS23"/>
    <mergeCell ref="AT22:CB22"/>
    <mergeCell ref="A23:AH23"/>
    <mergeCell ref="AT23:CB23"/>
    <mergeCell ref="A16:AH16"/>
    <mergeCell ref="AI16:AS19"/>
    <mergeCell ref="AT16:CB16"/>
    <mergeCell ref="A17:AH17"/>
    <mergeCell ref="AT17:CB17"/>
    <mergeCell ref="A18:AH18"/>
    <mergeCell ref="AT18:CB18"/>
    <mergeCell ref="A19:AH19"/>
    <mergeCell ref="AT19:CB19"/>
    <mergeCell ref="A14:AH14"/>
    <mergeCell ref="AI14:AS14"/>
    <mergeCell ref="AT14:CB14"/>
    <mergeCell ref="A15:AH15"/>
    <mergeCell ref="AI15:AS15"/>
    <mergeCell ref="AT15:CB15"/>
    <mergeCell ref="A7:CB7"/>
    <mergeCell ref="A8:CB8"/>
    <mergeCell ref="D10:BY10"/>
    <mergeCell ref="D11:BY11"/>
    <mergeCell ref="A13:AH13"/>
    <mergeCell ref="AI13:AS13"/>
    <mergeCell ref="AT13:CB13"/>
  </mergeCells>
  <pageMargins left="0.7" right="0.7" top="0.75" bottom="0.75" header="0.3" footer="0.3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000"/>
  <sheetViews>
    <sheetView zoomScaleNormal="100" workbookViewId="0">
      <selection activeCell="I13" sqref="I13"/>
    </sheetView>
  </sheetViews>
  <sheetFormatPr defaultRowHeight="16.5"/>
  <cols>
    <col min="1" max="1" width="9.140625" style="54" customWidth="1"/>
    <col min="2" max="2" width="18.28515625" style="54" customWidth="1"/>
    <col min="3" max="5" width="9.140625" style="54" customWidth="1"/>
    <col min="6" max="6" width="18.28515625" style="54" customWidth="1"/>
    <col min="7" max="7" width="16.140625" style="54" customWidth="1"/>
    <col min="8" max="9" width="9.140625" style="54" customWidth="1"/>
    <col min="10" max="22" width="9.140625" style="52"/>
    <col min="23" max="23" width="10.28515625" style="52" customWidth="1"/>
    <col min="24" max="16384" width="9.140625" style="52"/>
  </cols>
  <sheetData>
    <row r="1" spans="1:29">
      <c r="A1" s="531"/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</row>
    <row r="2" spans="1:29">
      <c r="A2" s="52" t="s">
        <v>379</v>
      </c>
      <c r="B2" s="52"/>
      <c r="C2" s="52"/>
      <c r="D2" s="52"/>
      <c r="E2" s="52"/>
      <c r="F2" s="52"/>
      <c r="G2" s="52"/>
      <c r="H2" s="52"/>
      <c r="I2" s="52"/>
      <c r="Q2" s="53"/>
      <c r="R2" s="54" t="s">
        <v>486</v>
      </c>
      <c r="S2" s="53">
        <v>2021</v>
      </c>
      <c r="T2" s="52" t="s">
        <v>485</v>
      </c>
      <c r="U2" s="121"/>
      <c r="W2" s="55"/>
      <c r="X2" s="55"/>
      <c r="Y2" s="55"/>
      <c r="Z2" s="55"/>
      <c r="AA2" s="55"/>
    </row>
    <row r="3" spans="1:29" ht="15">
      <c r="A3" s="545" t="s">
        <v>3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  <c r="W3" s="55"/>
      <c r="X3" s="55"/>
      <c r="Y3" s="55"/>
      <c r="Z3" s="55"/>
      <c r="AA3" s="55"/>
    </row>
    <row r="4" spans="1:29" ht="15">
      <c r="A4" s="543" t="s">
        <v>380</v>
      </c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6"/>
      <c r="V4" s="56"/>
      <c r="W4" s="56"/>
      <c r="X4" s="56"/>
      <c r="Y4" s="56"/>
      <c r="Z4" s="56"/>
      <c r="AA4" s="56"/>
    </row>
    <row r="5" spans="1:29" s="54" customFormat="1" ht="27.75" customHeight="1" thickBot="1">
      <c r="A5" s="57"/>
      <c r="B5" s="57"/>
      <c r="C5" s="57"/>
      <c r="D5" s="57"/>
      <c r="E5" s="57"/>
      <c r="F5" s="57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2"/>
      <c r="T5" s="52"/>
      <c r="U5" s="52"/>
      <c r="V5" s="52"/>
      <c r="W5" s="52"/>
      <c r="X5" s="52"/>
      <c r="Y5" s="52"/>
      <c r="Z5" s="52"/>
      <c r="AA5" s="52"/>
    </row>
    <row r="6" spans="1:29" ht="32.25" customHeight="1" thickBot="1">
      <c r="A6" s="532" t="s">
        <v>381</v>
      </c>
      <c r="B6" s="533"/>
      <c r="C6" s="533"/>
      <c r="D6" s="533"/>
      <c r="E6" s="533"/>
      <c r="F6" s="533"/>
      <c r="G6" s="533"/>
      <c r="H6" s="533"/>
      <c r="I6" s="534"/>
      <c r="J6" s="533" t="s">
        <v>382</v>
      </c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3"/>
      <c r="V6" s="534"/>
      <c r="W6" s="535" t="s">
        <v>383</v>
      </c>
      <c r="X6" s="537" t="s">
        <v>384</v>
      </c>
      <c r="Y6" s="538"/>
      <c r="Z6" s="539"/>
      <c r="AA6" s="546" t="s">
        <v>385</v>
      </c>
    </row>
    <row r="7" spans="1:29" ht="171.75" customHeight="1" thickBot="1">
      <c r="A7" s="535" t="s">
        <v>386</v>
      </c>
      <c r="B7" s="535" t="s">
        <v>387</v>
      </c>
      <c r="C7" s="535" t="s">
        <v>388</v>
      </c>
      <c r="D7" s="535" t="s">
        <v>389</v>
      </c>
      <c r="E7" s="535" t="s">
        <v>390</v>
      </c>
      <c r="F7" s="535" t="s">
        <v>391</v>
      </c>
      <c r="G7" s="535" t="s">
        <v>392</v>
      </c>
      <c r="H7" s="535" t="s">
        <v>393</v>
      </c>
      <c r="I7" s="535" t="s">
        <v>394</v>
      </c>
      <c r="J7" s="546" t="s">
        <v>395</v>
      </c>
      <c r="K7" s="535" t="s">
        <v>396</v>
      </c>
      <c r="L7" s="535" t="s">
        <v>397</v>
      </c>
      <c r="M7" s="532" t="s">
        <v>398</v>
      </c>
      <c r="N7" s="533"/>
      <c r="O7" s="533"/>
      <c r="P7" s="533"/>
      <c r="Q7" s="533"/>
      <c r="R7" s="533"/>
      <c r="S7" s="533"/>
      <c r="T7" s="533"/>
      <c r="U7" s="534"/>
      <c r="V7" s="535" t="s">
        <v>399</v>
      </c>
      <c r="W7" s="536"/>
      <c r="X7" s="540"/>
      <c r="Y7" s="541"/>
      <c r="Z7" s="542"/>
      <c r="AA7" s="547"/>
    </row>
    <row r="8" spans="1:29" ht="63.75" customHeight="1" thickBot="1">
      <c r="A8" s="536"/>
      <c r="B8" s="536"/>
      <c r="C8" s="536"/>
      <c r="D8" s="536"/>
      <c r="E8" s="536"/>
      <c r="F8" s="536"/>
      <c r="G8" s="536"/>
      <c r="H8" s="536"/>
      <c r="I8" s="536"/>
      <c r="J8" s="547"/>
      <c r="K8" s="536"/>
      <c r="L8" s="536"/>
      <c r="M8" s="535" t="s">
        <v>400</v>
      </c>
      <c r="N8" s="532" t="s">
        <v>401</v>
      </c>
      <c r="O8" s="533"/>
      <c r="P8" s="534"/>
      <c r="Q8" s="532" t="s">
        <v>402</v>
      </c>
      <c r="R8" s="533"/>
      <c r="S8" s="533"/>
      <c r="T8" s="534"/>
      <c r="U8" s="535" t="s">
        <v>403</v>
      </c>
      <c r="V8" s="536"/>
      <c r="W8" s="536"/>
      <c r="X8" s="535" t="s">
        <v>404</v>
      </c>
      <c r="Y8" s="535" t="s">
        <v>405</v>
      </c>
      <c r="Z8" s="535" t="s">
        <v>406</v>
      </c>
      <c r="AA8" s="547"/>
    </row>
    <row r="9" spans="1:29" ht="71.25" customHeight="1" thickBot="1">
      <c r="A9" s="536"/>
      <c r="B9" s="536"/>
      <c r="C9" s="536"/>
      <c r="D9" s="536"/>
      <c r="E9" s="536"/>
      <c r="F9" s="536"/>
      <c r="G9" s="536"/>
      <c r="H9" s="536"/>
      <c r="I9" s="536"/>
      <c r="J9" s="547"/>
      <c r="K9" s="536"/>
      <c r="L9" s="536"/>
      <c r="M9" s="536"/>
      <c r="N9" s="88" t="s">
        <v>407</v>
      </c>
      <c r="O9" s="88" t="s">
        <v>408</v>
      </c>
      <c r="P9" s="88" t="s">
        <v>409</v>
      </c>
      <c r="Q9" s="88" t="s">
        <v>410</v>
      </c>
      <c r="R9" s="88" t="s">
        <v>411</v>
      </c>
      <c r="S9" s="88" t="s">
        <v>412</v>
      </c>
      <c r="T9" s="88" t="s">
        <v>413</v>
      </c>
      <c r="U9" s="536"/>
      <c r="V9" s="536"/>
      <c r="W9" s="536"/>
      <c r="X9" s="536"/>
      <c r="Y9" s="536"/>
      <c r="Z9" s="536"/>
      <c r="AA9" s="547"/>
    </row>
    <row r="10" spans="1:29" ht="17.25" customHeight="1" thickBot="1">
      <c r="A10" s="59">
        <v>1</v>
      </c>
      <c r="B10" s="59">
        <v>2</v>
      </c>
      <c r="C10" s="59">
        <v>3</v>
      </c>
      <c r="D10" s="59">
        <v>4</v>
      </c>
      <c r="E10" s="59">
        <v>5</v>
      </c>
      <c r="F10" s="59">
        <v>6</v>
      </c>
      <c r="G10" s="59">
        <v>7</v>
      </c>
      <c r="H10" s="59">
        <v>8</v>
      </c>
      <c r="I10" s="59">
        <v>9</v>
      </c>
      <c r="J10" s="59">
        <v>10</v>
      </c>
      <c r="K10" s="59">
        <v>11</v>
      </c>
      <c r="L10" s="59">
        <v>12</v>
      </c>
      <c r="M10" s="59">
        <v>13</v>
      </c>
      <c r="N10" s="59">
        <v>14</v>
      </c>
      <c r="O10" s="59">
        <v>15</v>
      </c>
      <c r="P10" s="59">
        <v>16</v>
      </c>
      <c r="Q10" s="59">
        <v>17</v>
      </c>
      <c r="R10" s="59">
        <v>18</v>
      </c>
      <c r="S10" s="59">
        <v>19</v>
      </c>
      <c r="T10" s="59">
        <v>20</v>
      </c>
      <c r="U10" s="59">
        <v>21</v>
      </c>
      <c r="V10" s="59">
        <v>22</v>
      </c>
      <c r="W10" s="59">
        <v>23</v>
      </c>
      <c r="X10" s="59">
        <v>24</v>
      </c>
      <c r="Y10" s="59">
        <v>25</v>
      </c>
      <c r="Z10" s="59">
        <v>26</v>
      </c>
      <c r="AA10" s="59">
        <v>27</v>
      </c>
    </row>
    <row r="11" spans="1:29" s="62" customFormat="1" ht="48" customHeight="1">
      <c r="A11" s="60">
        <v>1</v>
      </c>
      <c r="B11" s="60" t="s">
        <v>3</v>
      </c>
      <c r="C11" s="60" t="s">
        <v>475</v>
      </c>
      <c r="D11" s="60" t="s">
        <v>479</v>
      </c>
      <c r="E11" s="60" t="s">
        <v>484</v>
      </c>
      <c r="F11" s="60" t="s">
        <v>483</v>
      </c>
      <c r="G11" s="60" t="s">
        <v>482</v>
      </c>
      <c r="H11" s="60" t="s">
        <v>414</v>
      </c>
      <c r="I11" s="60">
        <v>0.17</v>
      </c>
      <c r="J11" s="60" t="s">
        <v>475</v>
      </c>
      <c r="K11" s="60">
        <v>0</v>
      </c>
      <c r="L11" s="60">
        <v>0</v>
      </c>
      <c r="M11" s="60">
        <v>148</v>
      </c>
      <c r="N11" s="60">
        <v>12</v>
      </c>
      <c r="O11" s="60">
        <v>114</v>
      </c>
      <c r="P11" s="60">
        <v>18</v>
      </c>
      <c r="Q11" s="60">
        <v>0</v>
      </c>
      <c r="R11" s="60">
        <v>0</v>
      </c>
      <c r="S11" s="60">
        <v>9</v>
      </c>
      <c r="T11" s="60">
        <v>135</v>
      </c>
      <c r="U11" s="60">
        <v>4</v>
      </c>
      <c r="V11" s="60">
        <v>5085</v>
      </c>
      <c r="W11" s="60" t="s">
        <v>481</v>
      </c>
      <c r="X11" s="60">
        <v>0</v>
      </c>
      <c r="Y11" s="60" t="s">
        <v>480</v>
      </c>
      <c r="Z11" s="60"/>
      <c r="AA11" s="60">
        <v>0</v>
      </c>
      <c r="AB11" s="61"/>
      <c r="AC11" s="61"/>
    </row>
    <row r="12" spans="1:29" s="62" customFormat="1" ht="75">
      <c r="A12" s="60">
        <v>2</v>
      </c>
      <c r="B12" s="60" t="s">
        <v>3</v>
      </c>
      <c r="C12" s="60" t="s">
        <v>475</v>
      </c>
      <c r="D12" s="60" t="s">
        <v>479</v>
      </c>
      <c r="E12" s="60" t="s">
        <v>478</v>
      </c>
      <c r="F12" s="60" t="s">
        <v>477</v>
      </c>
      <c r="G12" s="60" t="s">
        <v>476</v>
      </c>
      <c r="H12" s="60" t="s">
        <v>414</v>
      </c>
      <c r="I12" s="60">
        <v>0.48</v>
      </c>
      <c r="J12" s="60" t="s">
        <v>475</v>
      </c>
      <c r="K12" s="60">
        <v>0</v>
      </c>
      <c r="L12" s="60">
        <v>0</v>
      </c>
      <c r="M12" s="60">
        <v>1</v>
      </c>
      <c r="N12" s="60">
        <v>0</v>
      </c>
      <c r="O12" s="60">
        <v>1</v>
      </c>
      <c r="P12" s="60">
        <v>0</v>
      </c>
      <c r="Q12" s="60">
        <v>0</v>
      </c>
      <c r="R12" s="60">
        <v>0</v>
      </c>
      <c r="S12" s="60">
        <v>1</v>
      </c>
      <c r="T12" s="60">
        <v>0</v>
      </c>
      <c r="U12" s="60">
        <v>0</v>
      </c>
      <c r="V12" s="60">
        <v>400</v>
      </c>
      <c r="W12" s="60" t="s">
        <v>474</v>
      </c>
      <c r="X12" s="60">
        <v>0</v>
      </c>
      <c r="Y12" s="60" t="s">
        <v>473</v>
      </c>
      <c r="Z12" s="60"/>
      <c r="AA12" s="60">
        <v>0</v>
      </c>
      <c r="AB12" s="61"/>
      <c r="AC12" s="61"/>
    </row>
    <row r="13" spans="1:29" s="62" customFormat="1" ht="30">
      <c r="A13" s="548" t="s">
        <v>415</v>
      </c>
      <c r="B13" s="549"/>
      <c r="C13" s="549"/>
      <c r="D13" s="549"/>
      <c r="E13" s="549"/>
      <c r="F13" s="549"/>
      <c r="G13" s="550"/>
      <c r="H13" s="63" t="s">
        <v>416</v>
      </c>
      <c r="I13" s="60">
        <f>I16</f>
        <v>0.65</v>
      </c>
      <c r="J13" s="96" t="s">
        <v>475</v>
      </c>
      <c r="K13" s="63">
        <v>0</v>
      </c>
      <c r="L13" s="63">
        <v>0</v>
      </c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3">
        <v>0</v>
      </c>
      <c r="Y13" s="96" t="s">
        <v>487</v>
      </c>
      <c r="Z13" s="63" t="s">
        <v>417</v>
      </c>
      <c r="AA13" s="60"/>
    </row>
    <row r="14" spans="1:29" s="62" customFormat="1">
      <c r="A14" s="551" t="s">
        <v>418</v>
      </c>
      <c r="B14" s="549"/>
      <c r="C14" s="549"/>
      <c r="D14" s="549"/>
      <c r="E14" s="549"/>
      <c r="F14" s="549"/>
      <c r="G14" s="550"/>
      <c r="H14" s="63" t="s">
        <v>419</v>
      </c>
      <c r="I14" s="60"/>
      <c r="J14" s="63" t="s">
        <v>417</v>
      </c>
      <c r="K14" s="63" t="s">
        <v>417</v>
      </c>
      <c r="L14" s="63" t="s">
        <v>417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3" t="s">
        <v>417</v>
      </c>
      <c r="Y14" s="63" t="s">
        <v>417</v>
      </c>
      <c r="Z14" s="63" t="s">
        <v>417</v>
      </c>
      <c r="AA14" s="60"/>
    </row>
    <row r="15" spans="1:29" s="62" customFormat="1">
      <c r="A15" s="551" t="s">
        <v>420</v>
      </c>
      <c r="B15" s="549"/>
      <c r="C15" s="549"/>
      <c r="D15" s="549"/>
      <c r="E15" s="549"/>
      <c r="F15" s="549"/>
      <c r="G15" s="550"/>
      <c r="H15" s="63" t="s">
        <v>421</v>
      </c>
      <c r="I15" s="60"/>
      <c r="J15" s="63" t="s">
        <v>417</v>
      </c>
      <c r="K15" s="63" t="s">
        <v>417</v>
      </c>
      <c r="L15" s="63" t="s">
        <v>417</v>
      </c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3" t="s">
        <v>417</v>
      </c>
      <c r="Y15" s="63" t="s">
        <v>417</v>
      </c>
      <c r="Z15" s="63" t="s">
        <v>417</v>
      </c>
      <c r="AA15" s="60"/>
    </row>
    <row r="16" spans="1:29" s="62" customFormat="1" ht="30">
      <c r="A16" s="551" t="s">
        <v>422</v>
      </c>
      <c r="B16" s="549"/>
      <c r="C16" s="549"/>
      <c r="D16" s="549"/>
      <c r="E16" s="549"/>
      <c r="F16" s="549"/>
      <c r="G16" s="550"/>
      <c r="H16" s="63" t="s">
        <v>414</v>
      </c>
      <c r="I16" s="60">
        <f>I11+I12</f>
        <v>0.65</v>
      </c>
      <c r="J16" s="96" t="s">
        <v>475</v>
      </c>
      <c r="K16" s="63">
        <v>0</v>
      </c>
      <c r="L16" s="63">
        <v>0</v>
      </c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3">
        <v>0</v>
      </c>
      <c r="Y16" s="96" t="s">
        <v>487</v>
      </c>
      <c r="Z16" s="63" t="s">
        <v>417</v>
      </c>
      <c r="AA16" s="60"/>
    </row>
    <row r="17" spans="1:27" s="62" customFormat="1">
      <c r="A17" s="551" t="s">
        <v>423</v>
      </c>
      <c r="B17" s="549"/>
      <c r="C17" s="549"/>
      <c r="D17" s="549"/>
      <c r="E17" s="549"/>
      <c r="F17" s="549"/>
      <c r="G17" s="550"/>
      <c r="H17" s="63" t="s">
        <v>424</v>
      </c>
      <c r="I17" s="60"/>
      <c r="J17" s="63" t="s">
        <v>417</v>
      </c>
      <c r="K17" s="63" t="s">
        <v>417</v>
      </c>
      <c r="L17" s="63" t="s">
        <v>417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3" t="s">
        <v>417</v>
      </c>
      <c r="Y17" s="63" t="s">
        <v>417</v>
      </c>
      <c r="Z17" s="63" t="s">
        <v>417</v>
      </c>
      <c r="AA17" s="60"/>
    </row>
    <row r="18" spans="1:27" s="62" customFormat="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</row>
    <row r="19" spans="1:27" s="62" customFormat="1"/>
    <row r="20" spans="1:27" s="62" customFormat="1"/>
    <row r="21" spans="1:27" s="62" customFormat="1"/>
    <row r="22" spans="1:27" s="62" customFormat="1"/>
    <row r="23" spans="1:27" s="62" customFormat="1"/>
    <row r="24" spans="1:27" s="62" customFormat="1"/>
    <row r="25" spans="1:27" s="62" customFormat="1"/>
    <row r="26" spans="1:27" s="62" customFormat="1"/>
    <row r="27" spans="1:27" s="62" customFormat="1"/>
    <row r="28" spans="1:27" s="62" customFormat="1"/>
    <row r="29" spans="1:27" s="62" customFormat="1"/>
    <row r="30" spans="1:27" s="62" customFormat="1"/>
    <row r="31" spans="1:27" s="62" customFormat="1"/>
    <row r="32" spans="1:27" s="62" customFormat="1"/>
    <row r="33" s="62" customFormat="1"/>
    <row r="34" s="62" customFormat="1"/>
    <row r="35" s="62" customFormat="1"/>
    <row r="36" s="62" customFormat="1"/>
    <row r="37" s="62" customFormat="1"/>
    <row r="38" s="62" customFormat="1"/>
    <row r="39" s="62" customFormat="1"/>
    <row r="40" s="62" customFormat="1"/>
    <row r="41" s="62" customFormat="1"/>
    <row r="42" s="62" customFormat="1"/>
    <row r="43" s="62" customFormat="1"/>
    <row r="44" s="62" customFormat="1"/>
    <row r="45" s="62" customFormat="1"/>
    <row r="46" s="62" customFormat="1"/>
    <row r="47" s="62" customFormat="1"/>
    <row r="48" s="62" customFormat="1"/>
    <row r="49" s="62" customFormat="1"/>
    <row r="50" s="62" customFormat="1"/>
    <row r="51" s="62" customFormat="1"/>
    <row r="52" s="62" customFormat="1"/>
    <row r="53" s="62" customFormat="1"/>
    <row r="54" s="62" customFormat="1"/>
    <row r="55" s="62" customFormat="1"/>
    <row r="56" s="62" customFormat="1"/>
    <row r="57" s="62" customFormat="1"/>
    <row r="58" s="62" customFormat="1"/>
    <row r="59" s="62" customFormat="1"/>
    <row r="60" s="62" customFormat="1"/>
    <row r="61" s="62" customFormat="1"/>
    <row r="62" s="62" customFormat="1"/>
    <row r="63" s="62" customFormat="1"/>
    <row r="64" s="62" customFormat="1"/>
    <row r="65" s="62" customFormat="1"/>
    <row r="66" s="62" customFormat="1"/>
    <row r="67" s="62" customFormat="1"/>
    <row r="68" s="62" customFormat="1"/>
    <row r="69" s="62" customFormat="1"/>
    <row r="70" s="62" customFormat="1"/>
    <row r="71" s="62" customFormat="1"/>
    <row r="72" s="62" customFormat="1"/>
    <row r="73" s="62" customFormat="1"/>
    <row r="74" s="62" customFormat="1"/>
    <row r="75" s="62" customFormat="1"/>
    <row r="76" s="62" customFormat="1"/>
    <row r="77" s="62" customFormat="1"/>
    <row r="78" s="62" customFormat="1"/>
    <row r="79" s="62" customFormat="1"/>
    <row r="80" s="62" customFormat="1"/>
    <row r="81" s="62" customFormat="1"/>
    <row r="82" s="62" customFormat="1"/>
    <row r="83" s="62" customFormat="1"/>
    <row r="84" s="62" customFormat="1"/>
    <row r="85" s="62" customFormat="1"/>
    <row r="86" s="62" customFormat="1"/>
    <row r="87" s="62" customFormat="1"/>
    <row r="88" s="62" customFormat="1"/>
    <row r="89" s="62" customFormat="1"/>
    <row r="90" s="62" customFormat="1"/>
    <row r="91" s="62" customFormat="1"/>
    <row r="92" s="62" customFormat="1"/>
    <row r="93" s="62" customFormat="1"/>
    <row r="94" s="62" customFormat="1"/>
    <row r="95" s="62" customFormat="1"/>
    <row r="96" s="62" customFormat="1"/>
    <row r="97" s="62" customFormat="1"/>
    <row r="98" s="62" customFormat="1"/>
    <row r="99" s="62" customFormat="1"/>
    <row r="100" s="62" customFormat="1"/>
    <row r="101" s="62" customFormat="1"/>
    <row r="102" s="62" customFormat="1"/>
    <row r="103" s="62" customFormat="1"/>
    <row r="104" s="62" customFormat="1"/>
    <row r="105" s="62" customFormat="1"/>
    <row r="106" s="62" customFormat="1"/>
    <row r="107" s="62" customFormat="1"/>
    <row r="108" s="62" customFormat="1"/>
    <row r="109" s="62" customFormat="1"/>
    <row r="110" s="62" customFormat="1"/>
    <row r="111" s="62" customFormat="1"/>
    <row r="112" s="62" customFormat="1"/>
    <row r="113" s="62" customFormat="1"/>
    <row r="114" s="62" customFormat="1"/>
    <row r="115" s="62" customFormat="1"/>
    <row r="116" s="62" customFormat="1"/>
    <row r="117" s="62" customFormat="1"/>
    <row r="118" s="62" customFormat="1"/>
    <row r="119" s="62" customFormat="1"/>
    <row r="120" s="62" customFormat="1"/>
    <row r="121" s="62" customFormat="1"/>
    <row r="122" s="62" customFormat="1"/>
    <row r="123" s="62" customFormat="1"/>
    <row r="124" s="62" customFormat="1"/>
    <row r="125" s="62" customFormat="1"/>
    <row r="126" s="62" customFormat="1"/>
    <row r="127" s="62" customFormat="1"/>
    <row r="128" s="62" customFormat="1"/>
    <row r="129" s="62" customFormat="1"/>
    <row r="130" s="62" customFormat="1"/>
    <row r="131" s="62" customFormat="1"/>
    <row r="132" s="62" customFormat="1"/>
    <row r="133" s="62" customFormat="1"/>
    <row r="134" s="62" customFormat="1"/>
    <row r="135" s="62" customFormat="1"/>
    <row r="136" s="62" customFormat="1"/>
    <row r="137" s="62" customFormat="1"/>
    <row r="138" s="62" customFormat="1"/>
    <row r="139" s="62" customFormat="1"/>
    <row r="140" s="62" customFormat="1"/>
    <row r="141" s="62" customFormat="1"/>
    <row r="142" s="62" customFormat="1"/>
    <row r="143" s="62" customFormat="1"/>
    <row r="144" s="62" customFormat="1"/>
    <row r="145" s="62" customFormat="1"/>
    <row r="146" s="62" customFormat="1"/>
    <row r="147" s="62" customFormat="1"/>
    <row r="148" s="62" customFormat="1"/>
    <row r="149" s="62" customFormat="1"/>
    <row r="150" s="62" customFormat="1"/>
    <row r="151" s="62" customFormat="1"/>
    <row r="152" s="62" customFormat="1"/>
    <row r="153" s="62" customFormat="1"/>
    <row r="154" s="62" customFormat="1"/>
    <row r="155" s="62" customFormat="1"/>
    <row r="156" s="62" customFormat="1"/>
    <row r="157" s="62" customFormat="1"/>
    <row r="158" s="62" customFormat="1"/>
    <row r="159" s="62" customFormat="1"/>
    <row r="160" s="62" customFormat="1"/>
    <row r="161" s="62" customFormat="1"/>
    <row r="162" s="62" customFormat="1"/>
    <row r="163" s="62" customFormat="1"/>
    <row r="164" s="62" customFormat="1"/>
    <row r="165" s="62" customFormat="1"/>
    <row r="166" s="62" customFormat="1"/>
    <row r="167" s="62" customFormat="1"/>
    <row r="168" s="62" customFormat="1"/>
    <row r="169" s="62" customFormat="1"/>
    <row r="170" s="62" customFormat="1"/>
    <row r="171" s="62" customFormat="1"/>
    <row r="172" s="62" customFormat="1"/>
    <row r="173" s="62" customFormat="1"/>
    <row r="174" s="62" customFormat="1"/>
    <row r="175" s="62" customFormat="1"/>
    <row r="176" s="62" customFormat="1"/>
    <row r="177" s="62" customFormat="1"/>
    <row r="178" s="62" customFormat="1"/>
    <row r="179" s="62" customFormat="1"/>
    <row r="180" s="62" customFormat="1"/>
    <row r="181" s="62" customFormat="1"/>
    <row r="182" s="62" customFormat="1"/>
    <row r="183" s="62" customFormat="1"/>
    <row r="184" s="62" customFormat="1"/>
    <row r="185" s="62" customFormat="1"/>
    <row r="186" s="62" customFormat="1"/>
    <row r="187" s="62" customFormat="1"/>
    <row r="188" s="62" customFormat="1"/>
    <row r="189" s="62" customFormat="1"/>
    <row r="190" s="62" customFormat="1"/>
    <row r="191" s="62" customFormat="1"/>
    <row r="192" s="62" customFormat="1"/>
    <row r="193" s="62" customFormat="1"/>
    <row r="194" s="62" customFormat="1"/>
    <row r="195" s="62" customFormat="1"/>
    <row r="196" s="62" customFormat="1"/>
    <row r="197" s="62" customFormat="1"/>
    <row r="198" s="62" customFormat="1"/>
    <row r="199" s="62" customFormat="1"/>
    <row r="200" s="62" customFormat="1"/>
    <row r="201" s="62" customFormat="1"/>
    <row r="202" s="62" customFormat="1"/>
    <row r="203" s="62" customFormat="1"/>
    <row r="204" s="62" customFormat="1"/>
    <row r="205" s="62" customFormat="1"/>
    <row r="206" s="62" customFormat="1"/>
    <row r="207" s="62" customFormat="1"/>
    <row r="208" s="62" customFormat="1"/>
    <row r="209" s="62" customFormat="1"/>
    <row r="210" s="62" customFormat="1"/>
    <row r="211" s="62" customFormat="1"/>
    <row r="212" s="62" customFormat="1"/>
    <row r="213" s="62" customFormat="1"/>
    <row r="214" s="62" customFormat="1"/>
    <row r="215" s="62" customFormat="1"/>
    <row r="216" s="62" customFormat="1"/>
    <row r="217" s="62" customFormat="1"/>
    <row r="218" s="62" customFormat="1"/>
    <row r="219" s="62" customFormat="1"/>
    <row r="220" s="62" customFormat="1"/>
    <row r="221" s="62" customFormat="1"/>
    <row r="222" s="62" customFormat="1"/>
    <row r="223" s="62" customFormat="1"/>
    <row r="224" s="62" customFormat="1"/>
    <row r="225" s="62" customFormat="1"/>
    <row r="226" s="62" customFormat="1"/>
    <row r="227" s="62" customFormat="1"/>
    <row r="228" s="62" customFormat="1"/>
    <row r="229" s="62" customFormat="1"/>
    <row r="230" s="62" customFormat="1"/>
    <row r="231" s="62" customFormat="1"/>
    <row r="232" s="62" customFormat="1"/>
    <row r="233" s="62" customFormat="1"/>
    <row r="234" s="62" customFormat="1"/>
    <row r="235" s="62" customFormat="1"/>
    <row r="236" s="62" customFormat="1"/>
    <row r="237" s="62" customFormat="1"/>
    <row r="238" s="62" customFormat="1"/>
    <row r="239" s="62" customFormat="1"/>
    <row r="240" s="62" customFormat="1"/>
    <row r="241" s="62" customFormat="1"/>
    <row r="242" s="62" customFormat="1"/>
    <row r="243" s="62" customFormat="1"/>
    <row r="244" s="62" customFormat="1"/>
    <row r="245" s="62" customFormat="1"/>
    <row r="246" s="62" customFormat="1"/>
    <row r="247" s="62" customFormat="1"/>
    <row r="248" s="62" customFormat="1"/>
    <row r="249" s="62" customFormat="1"/>
    <row r="250" s="62" customFormat="1"/>
    <row r="251" s="62" customFormat="1"/>
    <row r="252" s="62" customFormat="1"/>
    <row r="253" s="62" customFormat="1"/>
    <row r="254" s="62" customFormat="1"/>
    <row r="255" s="62" customFormat="1"/>
    <row r="256" s="62" customFormat="1"/>
    <row r="257" s="62" customFormat="1"/>
    <row r="258" s="62" customFormat="1"/>
    <row r="259" s="62" customFormat="1"/>
    <row r="260" s="62" customFormat="1"/>
    <row r="261" s="62" customFormat="1"/>
    <row r="262" s="62" customFormat="1"/>
    <row r="263" s="62" customFormat="1"/>
    <row r="264" s="62" customFormat="1"/>
    <row r="265" s="62" customFormat="1"/>
    <row r="266" s="62" customFormat="1"/>
    <row r="267" s="62" customFormat="1"/>
    <row r="268" s="62" customFormat="1"/>
    <row r="269" s="62" customFormat="1"/>
    <row r="270" s="62" customFormat="1"/>
    <row r="271" s="62" customFormat="1"/>
    <row r="272" s="62" customFormat="1"/>
    <row r="273" s="62" customFormat="1"/>
    <row r="274" s="62" customFormat="1"/>
    <row r="275" s="62" customFormat="1"/>
    <row r="276" s="62" customFormat="1"/>
    <row r="277" s="62" customFormat="1"/>
    <row r="278" s="62" customFormat="1"/>
    <row r="279" s="62" customFormat="1"/>
    <row r="280" s="62" customFormat="1"/>
    <row r="281" s="62" customFormat="1"/>
    <row r="282" s="62" customFormat="1"/>
    <row r="283" s="62" customFormat="1"/>
    <row r="284" s="62" customFormat="1"/>
    <row r="285" s="62" customFormat="1"/>
    <row r="286" s="62" customFormat="1"/>
    <row r="287" s="62" customFormat="1"/>
    <row r="288" s="62" customFormat="1"/>
    <row r="289" s="62" customFormat="1"/>
    <row r="290" s="62" customFormat="1"/>
    <row r="291" s="62" customFormat="1"/>
    <row r="292" s="62" customFormat="1"/>
    <row r="293" s="62" customFormat="1"/>
    <row r="294" s="62" customFormat="1"/>
    <row r="295" s="62" customFormat="1"/>
    <row r="296" s="62" customFormat="1"/>
    <row r="297" s="62" customFormat="1"/>
    <row r="298" s="62" customFormat="1"/>
    <row r="299" s="62" customFormat="1"/>
    <row r="300" s="62" customFormat="1"/>
    <row r="301" s="62" customFormat="1"/>
    <row r="302" s="62" customFormat="1"/>
    <row r="303" s="62" customFormat="1"/>
    <row r="304" s="62" customFormat="1"/>
    <row r="305" s="62" customFormat="1"/>
    <row r="306" s="62" customFormat="1"/>
    <row r="307" s="62" customFormat="1"/>
    <row r="308" s="62" customFormat="1"/>
    <row r="309" s="62" customFormat="1"/>
    <row r="310" s="62" customFormat="1"/>
    <row r="311" s="62" customFormat="1"/>
    <row r="312" s="62" customFormat="1"/>
    <row r="313" s="62" customFormat="1"/>
    <row r="314" s="62" customFormat="1"/>
    <row r="315" s="62" customFormat="1"/>
    <row r="316" s="62" customFormat="1"/>
    <row r="317" s="62" customFormat="1"/>
    <row r="318" s="62" customFormat="1"/>
    <row r="319" s="62" customFormat="1"/>
    <row r="320" s="62" customFormat="1"/>
    <row r="321" s="62" customFormat="1"/>
    <row r="322" s="62" customFormat="1"/>
    <row r="323" s="62" customFormat="1"/>
    <row r="324" s="62" customFormat="1"/>
    <row r="325" s="62" customFormat="1"/>
    <row r="326" s="62" customFormat="1"/>
    <row r="327" s="62" customFormat="1"/>
    <row r="328" s="62" customFormat="1"/>
    <row r="329" s="62" customFormat="1"/>
    <row r="330" s="62" customFormat="1"/>
    <row r="331" s="62" customFormat="1"/>
    <row r="332" s="62" customFormat="1"/>
    <row r="333" s="62" customFormat="1"/>
    <row r="334" s="62" customFormat="1"/>
    <row r="335" s="62" customFormat="1"/>
    <row r="336" s="62" customFormat="1"/>
    <row r="337" s="62" customFormat="1"/>
    <row r="338" s="62" customFormat="1"/>
    <row r="339" s="62" customFormat="1"/>
    <row r="340" s="62" customFormat="1"/>
    <row r="341" s="62" customFormat="1"/>
    <row r="342" s="62" customFormat="1"/>
    <row r="343" s="62" customFormat="1"/>
    <row r="344" s="62" customFormat="1"/>
    <row r="345" s="62" customFormat="1"/>
    <row r="346" s="62" customFormat="1"/>
    <row r="347" s="62" customFormat="1"/>
    <row r="348" s="62" customFormat="1"/>
    <row r="349" s="62" customFormat="1"/>
    <row r="350" s="62" customFormat="1"/>
    <row r="351" s="62" customFormat="1"/>
    <row r="352" s="62" customFormat="1"/>
    <row r="353" s="62" customFormat="1"/>
    <row r="354" s="62" customFormat="1"/>
    <row r="355" s="62" customFormat="1"/>
    <row r="356" s="62" customFormat="1"/>
    <row r="357" s="62" customFormat="1"/>
    <row r="358" s="62" customFormat="1"/>
    <row r="359" s="62" customFormat="1"/>
    <row r="360" s="62" customFormat="1"/>
    <row r="361" s="62" customFormat="1"/>
    <row r="362" s="62" customFormat="1"/>
    <row r="363" s="62" customFormat="1"/>
    <row r="364" s="62" customFormat="1"/>
    <row r="365" s="62" customFormat="1"/>
    <row r="366" s="62" customFormat="1"/>
    <row r="367" s="62" customFormat="1"/>
    <row r="368" s="62" customFormat="1"/>
    <row r="369" s="62" customFormat="1"/>
    <row r="370" s="62" customFormat="1"/>
    <row r="371" s="62" customFormat="1"/>
    <row r="372" s="62" customFormat="1"/>
    <row r="373" s="62" customFormat="1"/>
    <row r="374" s="62" customFormat="1"/>
    <row r="375" s="62" customFormat="1"/>
    <row r="376" s="62" customFormat="1"/>
    <row r="377" s="62" customFormat="1"/>
    <row r="378" s="62" customFormat="1"/>
    <row r="379" s="62" customFormat="1"/>
    <row r="380" s="62" customFormat="1"/>
    <row r="381" s="62" customFormat="1"/>
    <row r="382" s="62" customFormat="1"/>
    <row r="383" s="62" customFormat="1"/>
    <row r="384" s="62" customFormat="1"/>
    <row r="385" s="62" customFormat="1"/>
    <row r="386" s="62" customFormat="1"/>
    <row r="387" s="62" customFormat="1"/>
    <row r="388" s="62" customFormat="1"/>
    <row r="389" s="62" customFormat="1"/>
    <row r="390" s="62" customFormat="1"/>
    <row r="391" s="62" customFormat="1"/>
    <row r="392" s="62" customFormat="1"/>
    <row r="393" s="62" customFormat="1"/>
    <row r="394" s="62" customFormat="1"/>
    <row r="395" s="62" customFormat="1"/>
    <row r="396" s="62" customFormat="1"/>
    <row r="397" s="62" customFormat="1"/>
    <row r="398" s="62" customFormat="1"/>
    <row r="399" s="62" customFormat="1"/>
    <row r="400" s="62" customFormat="1"/>
    <row r="401" s="62" customFormat="1"/>
    <row r="402" s="62" customFormat="1"/>
    <row r="403" s="62" customFormat="1"/>
    <row r="404" s="62" customFormat="1"/>
    <row r="405" s="62" customFormat="1"/>
    <row r="406" s="62" customFormat="1"/>
    <row r="407" s="62" customFormat="1"/>
    <row r="408" s="62" customFormat="1"/>
    <row r="409" s="62" customFormat="1"/>
    <row r="410" s="62" customFormat="1"/>
    <row r="411" s="62" customFormat="1"/>
    <row r="412" s="62" customFormat="1"/>
    <row r="413" s="62" customFormat="1"/>
    <row r="414" s="62" customFormat="1"/>
    <row r="415" s="62" customFormat="1"/>
    <row r="416" s="62" customFormat="1"/>
    <row r="417" s="62" customFormat="1"/>
    <row r="418" s="62" customFormat="1"/>
    <row r="419" s="62" customFormat="1"/>
    <row r="420" s="62" customFormat="1"/>
    <row r="421" s="62" customFormat="1"/>
    <row r="422" s="62" customFormat="1"/>
    <row r="423" s="62" customFormat="1"/>
    <row r="424" s="62" customFormat="1"/>
    <row r="425" s="62" customFormat="1"/>
    <row r="426" s="62" customFormat="1"/>
    <row r="427" s="62" customFormat="1"/>
    <row r="428" s="62" customFormat="1"/>
    <row r="429" s="62" customFormat="1"/>
    <row r="430" s="62" customFormat="1"/>
    <row r="431" s="62" customFormat="1"/>
    <row r="432" s="62" customFormat="1"/>
    <row r="433" s="62" customFormat="1"/>
    <row r="434" s="62" customFormat="1"/>
    <row r="435" s="62" customFormat="1"/>
    <row r="436" s="62" customFormat="1"/>
    <row r="437" s="62" customFormat="1"/>
    <row r="438" s="62" customFormat="1"/>
    <row r="439" s="62" customFormat="1"/>
    <row r="440" s="62" customFormat="1"/>
    <row r="441" s="62" customFormat="1"/>
    <row r="442" s="62" customFormat="1"/>
    <row r="443" s="62" customFormat="1"/>
    <row r="444" s="62" customFormat="1"/>
    <row r="445" s="62" customFormat="1"/>
    <row r="446" s="62" customFormat="1"/>
    <row r="447" s="62" customFormat="1"/>
    <row r="448" s="62" customFormat="1"/>
    <row r="449" s="62" customFormat="1"/>
    <row r="450" s="62" customFormat="1"/>
    <row r="451" s="62" customFormat="1"/>
    <row r="452" s="62" customFormat="1"/>
    <row r="453" s="62" customFormat="1"/>
    <row r="454" s="62" customFormat="1"/>
    <row r="455" s="62" customFormat="1"/>
    <row r="456" s="62" customFormat="1"/>
    <row r="457" s="62" customFormat="1"/>
    <row r="458" s="62" customFormat="1"/>
    <row r="459" s="62" customFormat="1"/>
    <row r="460" s="62" customFormat="1"/>
    <row r="461" s="62" customFormat="1"/>
    <row r="462" s="62" customFormat="1"/>
    <row r="463" s="62" customFormat="1"/>
    <row r="464" s="62" customFormat="1"/>
    <row r="465" s="62" customFormat="1"/>
    <row r="466" s="62" customFormat="1"/>
    <row r="467" s="62" customFormat="1"/>
    <row r="468" s="62" customFormat="1"/>
    <row r="469" s="62" customFormat="1"/>
    <row r="470" s="62" customFormat="1"/>
    <row r="471" s="62" customFormat="1"/>
    <row r="472" s="62" customFormat="1"/>
    <row r="473" s="62" customFormat="1"/>
    <row r="474" s="62" customFormat="1"/>
    <row r="475" s="62" customFormat="1"/>
    <row r="476" s="62" customFormat="1"/>
    <row r="477" s="62" customFormat="1"/>
    <row r="478" s="62" customFormat="1"/>
    <row r="479" s="62" customFormat="1"/>
    <row r="480" s="62" customFormat="1"/>
    <row r="481" s="62" customFormat="1"/>
    <row r="482" s="62" customFormat="1"/>
    <row r="483" s="62" customFormat="1"/>
    <row r="484" s="62" customFormat="1"/>
    <row r="485" s="62" customFormat="1"/>
    <row r="486" s="62" customFormat="1"/>
    <row r="487" s="62" customFormat="1"/>
    <row r="488" s="62" customFormat="1"/>
    <row r="489" s="62" customFormat="1"/>
    <row r="490" s="62" customFormat="1"/>
    <row r="491" s="62" customFormat="1"/>
    <row r="492" s="62" customFormat="1"/>
    <row r="493" s="62" customFormat="1"/>
    <row r="494" s="62" customFormat="1"/>
    <row r="495" s="62" customFormat="1"/>
    <row r="496" s="62" customFormat="1"/>
    <row r="497" s="62" customFormat="1"/>
    <row r="498" s="62" customFormat="1"/>
    <row r="499" s="62" customFormat="1"/>
    <row r="500" s="62" customFormat="1"/>
    <row r="501" s="62" customFormat="1"/>
    <row r="502" s="62" customFormat="1"/>
    <row r="503" s="62" customFormat="1"/>
    <row r="504" s="62" customFormat="1"/>
    <row r="505" s="62" customFormat="1"/>
    <row r="506" s="62" customFormat="1"/>
    <row r="507" s="62" customFormat="1"/>
    <row r="508" s="62" customFormat="1"/>
    <row r="509" s="62" customFormat="1"/>
    <row r="510" s="62" customFormat="1"/>
    <row r="511" s="62" customFormat="1"/>
    <row r="512" s="62" customFormat="1"/>
    <row r="513" s="62" customFormat="1"/>
    <row r="514" s="62" customFormat="1"/>
    <row r="515" s="62" customFormat="1"/>
    <row r="516" s="62" customFormat="1"/>
    <row r="517" s="62" customFormat="1"/>
    <row r="518" s="62" customFormat="1"/>
    <row r="519" s="62" customFormat="1"/>
    <row r="520" s="62" customFormat="1"/>
    <row r="521" s="62" customFormat="1"/>
    <row r="522" s="62" customFormat="1"/>
    <row r="523" s="62" customFormat="1"/>
    <row r="524" s="62" customFormat="1"/>
    <row r="525" s="62" customFormat="1"/>
    <row r="526" s="62" customFormat="1"/>
    <row r="527" s="62" customFormat="1"/>
    <row r="528" s="62" customFormat="1"/>
    <row r="529" s="62" customFormat="1"/>
    <row r="530" s="62" customFormat="1"/>
    <row r="531" s="62" customFormat="1"/>
    <row r="532" s="62" customFormat="1"/>
    <row r="533" s="62" customFormat="1"/>
    <row r="534" s="62" customFormat="1"/>
    <row r="535" s="62" customFormat="1"/>
    <row r="536" s="62" customFormat="1"/>
    <row r="537" s="62" customFormat="1"/>
    <row r="538" s="62" customFormat="1"/>
    <row r="539" s="62" customFormat="1"/>
    <row r="540" s="62" customFormat="1"/>
    <row r="541" s="62" customFormat="1"/>
    <row r="542" s="62" customFormat="1"/>
    <row r="543" s="62" customFormat="1"/>
    <row r="544" s="62" customFormat="1"/>
    <row r="545" s="62" customFormat="1"/>
    <row r="546" s="62" customFormat="1"/>
    <row r="547" s="62" customFormat="1"/>
    <row r="548" s="62" customFormat="1"/>
    <row r="549" s="62" customFormat="1"/>
    <row r="550" s="62" customFormat="1"/>
    <row r="551" s="62" customFormat="1"/>
    <row r="552" s="62" customFormat="1"/>
    <row r="553" s="62" customFormat="1"/>
    <row r="554" s="62" customFormat="1"/>
    <row r="555" s="62" customFormat="1"/>
    <row r="556" s="62" customFormat="1"/>
    <row r="557" s="62" customFormat="1"/>
    <row r="558" s="62" customFormat="1"/>
    <row r="559" s="62" customFormat="1"/>
    <row r="560" s="62" customFormat="1"/>
    <row r="561" s="62" customFormat="1"/>
    <row r="562" s="62" customFormat="1"/>
    <row r="563" s="62" customFormat="1"/>
    <row r="564" s="62" customFormat="1"/>
    <row r="565" s="62" customFormat="1"/>
    <row r="566" s="62" customFormat="1"/>
    <row r="567" s="62" customFormat="1"/>
    <row r="568" s="62" customFormat="1"/>
    <row r="569" s="62" customFormat="1"/>
    <row r="570" s="62" customFormat="1"/>
    <row r="571" s="62" customFormat="1"/>
    <row r="572" s="62" customFormat="1"/>
    <row r="573" s="62" customFormat="1"/>
    <row r="574" s="62" customFormat="1"/>
    <row r="575" s="62" customFormat="1"/>
    <row r="576" s="62" customFormat="1"/>
    <row r="577" s="62" customFormat="1"/>
    <row r="578" s="62" customFormat="1"/>
    <row r="579" s="62" customFormat="1"/>
    <row r="580" s="62" customFormat="1"/>
    <row r="581" s="62" customFormat="1"/>
    <row r="582" s="62" customFormat="1"/>
    <row r="583" s="62" customFormat="1"/>
    <row r="584" s="62" customFormat="1"/>
    <row r="585" s="62" customFormat="1"/>
    <row r="586" s="62" customFormat="1"/>
    <row r="587" s="62" customFormat="1"/>
    <row r="588" s="62" customFormat="1"/>
    <row r="589" s="62" customFormat="1"/>
    <row r="590" s="62" customFormat="1"/>
    <row r="591" s="62" customFormat="1"/>
    <row r="592" s="62" customFormat="1"/>
    <row r="593" s="62" customFormat="1"/>
    <row r="594" s="62" customFormat="1"/>
    <row r="595" s="62" customFormat="1"/>
    <row r="596" s="62" customFormat="1"/>
    <row r="597" s="62" customFormat="1"/>
    <row r="598" s="62" customFormat="1"/>
    <row r="599" s="62" customFormat="1"/>
    <row r="600" s="62" customFormat="1"/>
    <row r="601" s="62" customFormat="1"/>
    <row r="602" s="62" customFormat="1"/>
    <row r="603" s="62" customFormat="1"/>
    <row r="604" s="62" customFormat="1"/>
    <row r="605" s="62" customFormat="1"/>
    <row r="606" s="62" customFormat="1"/>
    <row r="607" s="62" customFormat="1"/>
    <row r="608" s="62" customFormat="1"/>
    <row r="609" s="62" customFormat="1"/>
    <row r="610" s="62" customFormat="1"/>
    <row r="611" s="62" customFormat="1"/>
    <row r="612" s="62" customFormat="1"/>
    <row r="613" s="62" customFormat="1"/>
    <row r="614" s="62" customFormat="1"/>
    <row r="615" s="62" customFormat="1"/>
    <row r="616" s="62" customFormat="1"/>
    <row r="617" s="62" customFormat="1"/>
    <row r="618" s="62" customFormat="1"/>
    <row r="619" s="62" customFormat="1"/>
    <row r="620" s="62" customFormat="1"/>
    <row r="621" s="62" customFormat="1"/>
    <row r="622" s="62" customFormat="1"/>
    <row r="623" s="62" customFormat="1"/>
    <row r="624" s="62" customFormat="1"/>
    <row r="625" s="62" customFormat="1"/>
    <row r="626" s="62" customFormat="1"/>
    <row r="627" s="62" customFormat="1"/>
    <row r="628" s="62" customFormat="1"/>
    <row r="629" s="62" customFormat="1"/>
    <row r="630" s="62" customFormat="1"/>
    <row r="631" s="62" customFormat="1"/>
    <row r="632" s="62" customFormat="1"/>
    <row r="633" s="62" customFormat="1"/>
    <row r="634" s="62" customFormat="1"/>
    <row r="635" s="62" customFormat="1"/>
    <row r="636" s="62" customFormat="1"/>
    <row r="637" s="62" customFormat="1"/>
    <row r="638" s="62" customFormat="1"/>
    <row r="639" s="62" customFormat="1"/>
    <row r="640" s="62" customFormat="1"/>
    <row r="641" s="62" customFormat="1"/>
    <row r="642" s="62" customFormat="1"/>
    <row r="643" s="62" customFormat="1"/>
    <row r="644" s="62" customFormat="1"/>
    <row r="645" s="62" customFormat="1"/>
    <row r="646" s="62" customFormat="1"/>
    <row r="647" s="62" customFormat="1"/>
    <row r="648" s="62" customFormat="1"/>
    <row r="649" s="62" customFormat="1"/>
    <row r="650" s="62" customFormat="1"/>
    <row r="651" s="62" customFormat="1"/>
    <row r="652" s="62" customFormat="1"/>
    <row r="653" s="62" customFormat="1"/>
    <row r="654" s="62" customFormat="1"/>
    <row r="655" s="62" customFormat="1"/>
    <row r="656" s="62" customFormat="1"/>
    <row r="657" s="62" customFormat="1"/>
    <row r="658" s="62" customFormat="1"/>
    <row r="659" s="62" customFormat="1"/>
    <row r="660" s="62" customFormat="1"/>
    <row r="661" s="62" customFormat="1"/>
    <row r="662" s="62" customFormat="1"/>
    <row r="663" s="62" customFormat="1"/>
    <row r="664" s="62" customFormat="1"/>
    <row r="665" s="62" customFormat="1"/>
    <row r="666" s="62" customFormat="1"/>
    <row r="667" s="62" customFormat="1"/>
    <row r="668" s="62" customFormat="1"/>
    <row r="669" s="62" customFormat="1"/>
    <row r="670" s="62" customFormat="1"/>
    <row r="671" s="62" customFormat="1"/>
    <row r="672" s="62" customFormat="1"/>
    <row r="673" s="62" customFormat="1"/>
    <row r="674" s="62" customFormat="1"/>
    <row r="675" s="62" customFormat="1"/>
    <row r="676" s="62" customFormat="1"/>
    <row r="677" s="62" customFormat="1"/>
    <row r="678" s="62" customFormat="1"/>
    <row r="679" s="62" customFormat="1"/>
    <row r="680" s="62" customFormat="1"/>
    <row r="681" s="62" customFormat="1"/>
    <row r="682" s="62" customFormat="1"/>
    <row r="683" s="62" customFormat="1"/>
    <row r="684" s="62" customFormat="1"/>
    <row r="685" s="62" customFormat="1"/>
    <row r="686" s="62" customFormat="1"/>
    <row r="687" s="62" customFormat="1"/>
    <row r="688" s="62" customFormat="1"/>
    <row r="689" s="62" customFormat="1"/>
    <row r="690" s="62" customFormat="1"/>
    <row r="691" s="62" customFormat="1"/>
    <row r="692" s="62" customFormat="1"/>
    <row r="693" s="62" customFormat="1"/>
    <row r="694" s="62" customFormat="1"/>
    <row r="695" s="62" customFormat="1"/>
    <row r="696" s="62" customFormat="1"/>
    <row r="697" s="62" customFormat="1"/>
    <row r="698" s="62" customFormat="1"/>
    <row r="699" s="62" customFormat="1"/>
    <row r="700" s="62" customFormat="1"/>
    <row r="701" s="62" customFormat="1"/>
    <row r="702" s="62" customFormat="1"/>
    <row r="703" s="62" customFormat="1"/>
    <row r="704" s="62" customFormat="1"/>
    <row r="705" s="62" customFormat="1"/>
    <row r="706" s="62" customFormat="1"/>
    <row r="707" s="62" customFormat="1"/>
    <row r="708" s="62" customFormat="1"/>
    <row r="709" s="62" customFormat="1"/>
    <row r="710" s="62" customFormat="1"/>
    <row r="711" s="62" customFormat="1"/>
    <row r="712" s="62" customFormat="1"/>
    <row r="713" s="62" customFormat="1"/>
    <row r="714" s="62" customFormat="1"/>
    <row r="715" s="62" customFormat="1"/>
    <row r="716" s="62" customFormat="1"/>
    <row r="717" s="62" customFormat="1"/>
    <row r="718" s="62" customFormat="1"/>
    <row r="719" s="62" customFormat="1"/>
    <row r="720" s="62" customFormat="1"/>
    <row r="721" s="62" customFormat="1"/>
    <row r="722" s="62" customFormat="1"/>
    <row r="723" s="62" customFormat="1"/>
    <row r="724" s="62" customFormat="1"/>
    <row r="725" s="62" customFormat="1"/>
    <row r="726" s="62" customFormat="1"/>
    <row r="727" s="62" customFormat="1"/>
    <row r="728" s="62" customFormat="1"/>
    <row r="729" s="62" customFormat="1"/>
    <row r="730" s="62" customFormat="1"/>
    <row r="731" s="62" customFormat="1"/>
    <row r="732" s="62" customFormat="1"/>
    <row r="733" s="62" customFormat="1"/>
    <row r="734" s="62" customFormat="1"/>
    <row r="735" s="62" customFormat="1"/>
    <row r="736" s="62" customFormat="1"/>
    <row r="737" s="62" customFormat="1"/>
    <row r="738" s="62" customFormat="1"/>
    <row r="739" s="62" customFormat="1"/>
    <row r="740" s="62" customFormat="1"/>
    <row r="741" s="62" customFormat="1"/>
    <row r="742" s="62" customFormat="1"/>
    <row r="743" s="62" customFormat="1"/>
    <row r="744" s="62" customFormat="1"/>
    <row r="745" s="62" customFormat="1"/>
    <row r="746" s="62" customFormat="1"/>
    <row r="747" s="62" customFormat="1"/>
    <row r="748" s="62" customFormat="1"/>
    <row r="749" s="62" customFormat="1"/>
    <row r="750" s="62" customFormat="1"/>
    <row r="751" s="62" customFormat="1"/>
    <row r="752" s="62" customFormat="1"/>
    <row r="753" s="62" customFormat="1"/>
    <row r="754" s="62" customFormat="1"/>
    <row r="755" s="62" customFormat="1"/>
    <row r="756" s="62" customFormat="1"/>
    <row r="757" s="62" customFormat="1"/>
    <row r="758" s="62" customFormat="1"/>
    <row r="759" s="62" customFormat="1"/>
    <row r="760" s="62" customFormat="1"/>
    <row r="761" s="62" customFormat="1"/>
    <row r="762" s="62" customFormat="1"/>
    <row r="763" s="62" customFormat="1"/>
    <row r="764" s="62" customFormat="1"/>
    <row r="765" s="62" customFormat="1"/>
    <row r="766" s="62" customFormat="1"/>
    <row r="767" s="62" customFormat="1"/>
    <row r="768" s="62" customFormat="1"/>
    <row r="769" s="62" customFormat="1"/>
    <row r="770" s="62" customFormat="1"/>
    <row r="771" s="62" customFormat="1"/>
    <row r="772" s="62" customFormat="1"/>
    <row r="773" s="62" customFormat="1"/>
    <row r="774" s="62" customFormat="1"/>
    <row r="775" s="62" customFormat="1"/>
    <row r="776" s="62" customFormat="1"/>
    <row r="777" s="62" customFormat="1"/>
    <row r="778" s="62" customFormat="1"/>
    <row r="779" s="62" customFormat="1"/>
    <row r="780" s="62" customFormat="1"/>
    <row r="781" s="62" customFormat="1"/>
    <row r="782" s="62" customFormat="1"/>
    <row r="783" s="62" customFormat="1"/>
    <row r="784" s="62" customFormat="1"/>
    <row r="785" s="62" customFormat="1"/>
    <row r="786" s="62" customFormat="1"/>
    <row r="787" s="62" customFormat="1"/>
    <row r="788" s="62" customFormat="1"/>
    <row r="789" s="62" customFormat="1"/>
    <row r="790" s="62" customFormat="1"/>
    <row r="791" s="62" customFormat="1"/>
    <row r="792" s="62" customFormat="1"/>
    <row r="793" s="62" customFormat="1"/>
    <row r="794" s="62" customFormat="1"/>
    <row r="795" s="62" customFormat="1"/>
    <row r="796" s="62" customFormat="1"/>
    <row r="797" s="62" customFormat="1"/>
    <row r="798" s="62" customFormat="1"/>
    <row r="799" s="62" customFormat="1"/>
    <row r="800" s="62" customFormat="1"/>
    <row r="801" s="62" customFormat="1"/>
    <row r="802" s="62" customFormat="1"/>
    <row r="803" s="62" customFormat="1"/>
    <row r="804" s="62" customFormat="1"/>
    <row r="805" s="62" customFormat="1"/>
    <row r="806" s="62" customFormat="1"/>
    <row r="807" s="62" customFormat="1"/>
    <row r="808" s="62" customFormat="1"/>
    <row r="809" s="62" customFormat="1"/>
    <row r="810" s="62" customFormat="1"/>
    <row r="811" s="62" customFormat="1"/>
    <row r="812" s="62" customFormat="1"/>
    <row r="813" s="62" customFormat="1"/>
    <row r="814" s="62" customFormat="1"/>
    <row r="815" s="62" customFormat="1"/>
    <row r="816" s="62" customFormat="1"/>
    <row r="817" s="62" customFormat="1"/>
    <row r="818" s="62" customFormat="1"/>
    <row r="819" s="62" customFormat="1"/>
    <row r="820" s="62" customFormat="1"/>
    <row r="821" s="62" customFormat="1"/>
    <row r="822" s="62" customFormat="1"/>
    <row r="823" s="62" customFormat="1"/>
    <row r="824" s="62" customFormat="1"/>
    <row r="825" s="62" customFormat="1"/>
    <row r="826" s="62" customFormat="1"/>
    <row r="827" s="62" customFormat="1"/>
    <row r="828" s="62" customFormat="1"/>
    <row r="829" s="62" customFormat="1"/>
    <row r="830" s="62" customFormat="1"/>
    <row r="831" s="62" customFormat="1"/>
    <row r="832" s="62" customFormat="1"/>
    <row r="833" s="62" customFormat="1"/>
    <row r="834" s="62" customFormat="1"/>
    <row r="835" s="62" customFormat="1"/>
    <row r="836" s="62" customFormat="1"/>
    <row r="837" s="62" customFormat="1"/>
    <row r="838" s="62" customFormat="1"/>
    <row r="839" s="62" customFormat="1"/>
    <row r="840" s="62" customFormat="1"/>
    <row r="841" s="62" customFormat="1"/>
    <row r="842" s="62" customFormat="1"/>
    <row r="843" s="62" customFormat="1"/>
    <row r="844" s="62" customFormat="1"/>
    <row r="845" s="62" customFormat="1"/>
    <row r="846" s="62" customFormat="1"/>
    <row r="847" s="62" customFormat="1"/>
    <row r="848" s="62" customFormat="1"/>
    <row r="849" s="62" customFormat="1"/>
    <row r="850" s="62" customFormat="1"/>
    <row r="851" s="62" customFormat="1"/>
    <row r="852" s="62" customFormat="1"/>
    <row r="853" s="62" customFormat="1"/>
    <row r="854" s="62" customFormat="1"/>
    <row r="855" s="62" customFormat="1"/>
    <row r="856" s="62" customFormat="1"/>
    <row r="857" s="62" customFormat="1"/>
    <row r="858" s="62" customFormat="1"/>
    <row r="859" s="62" customFormat="1"/>
    <row r="860" s="62" customFormat="1"/>
    <row r="861" s="62" customFormat="1"/>
    <row r="862" s="62" customFormat="1"/>
    <row r="863" s="62" customFormat="1"/>
    <row r="864" s="62" customFormat="1"/>
    <row r="865" s="62" customFormat="1"/>
    <row r="866" s="62" customFormat="1"/>
    <row r="867" s="62" customFormat="1"/>
    <row r="868" s="62" customFormat="1"/>
    <row r="869" s="62" customFormat="1"/>
    <row r="870" s="62" customFormat="1"/>
    <row r="871" s="62" customFormat="1"/>
    <row r="872" s="62" customFormat="1"/>
    <row r="873" s="62" customFormat="1"/>
    <row r="874" s="62" customFormat="1"/>
    <row r="875" s="62" customFormat="1"/>
    <row r="876" s="62" customFormat="1"/>
    <row r="877" s="62" customFormat="1"/>
    <row r="878" s="62" customFormat="1"/>
    <row r="879" s="62" customFormat="1"/>
    <row r="880" s="62" customFormat="1"/>
    <row r="881" s="62" customFormat="1"/>
    <row r="882" s="62" customFormat="1"/>
    <row r="883" s="62" customFormat="1"/>
    <row r="884" s="62" customFormat="1"/>
    <row r="885" s="62" customFormat="1"/>
    <row r="886" s="62" customFormat="1"/>
    <row r="887" s="62" customFormat="1"/>
    <row r="888" s="62" customFormat="1"/>
    <row r="889" s="62" customFormat="1"/>
    <row r="890" s="62" customFormat="1"/>
    <row r="891" s="62" customFormat="1"/>
    <row r="892" s="62" customFormat="1"/>
    <row r="893" s="62" customFormat="1"/>
    <row r="894" s="62" customFormat="1"/>
    <row r="895" s="62" customFormat="1"/>
    <row r="896" s="62" customFormat="1"/>
    <row r="897" s="62" customFormat="1"/>
    <row r="898" s="62" customFormat="1"/>
    <row r="899" s="62" customFormat="1"/>
    <row r="900" s="62" customFormat="1"/>
    <row r="901" s="62" customFormat="1"/>
    <row r="902" s="62" customFormat="1"/>
    <row r="903" s="62" customFormat="1"/>
    <row r="904" s="62" customFormat="1"/>
    <row r="905" s="62" customFormat="1"/>
    <row r="906" s="62" customFormat="1"/>
    <row r="907" s="62" customFormat="1"/>
    <row r="908" s="62" customFormat="1"/>
    <row r="909" s="62" customFormat="1"/>
    <row r="910" s="62" customFormat="1"/>
    <row r="911" s="62" customFormat="1"/>
    <row r="912" s="62" customFormat="1"/>
    <row r="913" s="62" customFormat="1"/>
    <row r="914" s="62" customFormat="1"/>
    <row r="915" s="62" customFormat="1"/>
    <row r="916" s="62" customFormat="1"/>
    <row r="917" s="62" customFormat="1"/>
    <row r="918" s="62" customFormat="1"/>
    <row r="919" s="62" customFormat="1"/>
    <row r="920" s="62" customFormat="1"/>
    <row r="921" s="62" customFormat="1"/>
    <row r="922" s="62" customFormat="1"/>
    <row r="923" s="62" customFormat="1"/>
    <row r="924" s="62" customFormat="1"/>
    <row r="925" s="62" customFormat="1"/>
    <row r="926" s="62" customFormat="1"/>
    <row r="927" s="62" customFormat="1"/>
    <row r="928" s="62" customFormat="1"/>
    <row r="929" s="62" customFormat="1"/>
    <row r="930" s="62" customFormat="1"/>
    <row r="931" s="62" customFormat="1"/>
    <row r="932" s="62" customFormat="1"/>
    <row r="933" s="62" customFormat="1"/>
    <row r="934" s="62" customFormat="1"/>
    <row r="935" s="62" customFormat="1"/>
    <row r="936" s="62" customFormat="1"/>
    <row r="937" s="62" customFormat="1"/>
    <row r="938" s="62" customFormat="1"/>
    <row r="939" s="62" customFormat="1"/>
    <row r="940" s="62" customFormat="1"/>
    <row r="941" s="62" customFormat="1"/>
    <row r="942" s="62" customFormat="1"/>
    <row r="943" s="62" customFormat="1"/>
    <row r="944" s="62" customFormat="1"/>
    <row r="945" s="62" customFormat="1"/>
    <row r="946" s="62" customFormat="1"/>
    <row r="947" s="62" customFormat="1"/>
    <row r="948" s="62" customFormat="1"/>
    <row r="949" s="62" customFormat="1"/>
    <row r="950" s="62" customFormat="1"/>
    <row r="951" s="62" customFormat="1"/>
    <row r="952" s="62" customFormat="1"/>
    <row r="953" s="62" customFormat="1"/>
    <row r="954" s="62" customFormat="1"/>
    <row r="955" s="62" customFormat="1"/>
    <row r="956" s="62" customFormat="1"/>
    <row r="957" s="62" customFormat="1"/>
    <row r="958" s="62" customFormat="1"/>
    <row r="959" s="62" customFormat="1"/>
    <row r="960" s="62" customFormat="1"/>
    <row r="961" s="62" customFormat="1"/>
    <row r="962" s="62" customFormat="1"/>
    <row r="963" s="62" customFormat="1"/>
    <row r="964" s="62" customFormat="1"/>
    <row r="965" s="62" customFormat="1"/>
    <row r="966" s="62" customFormat="1"/>
    <row r="967" s="62" customFormat="1"/>
    <row r="968" s="62" customFormat="1"/>
    <row r="969" s="62" customFormat="1"/>
    <row r="970" s="62" customFormat="1"/>
    <row r="971" s="62" customFormat="1"/>
    <row r="972" s="62" customFormat="1"/>
    <row r="973" s="62" customFormat="1"/>
    <row r="974" s="62" customFormat="1"/>
    <row r="975" s="62" customFormat="1"/>
    <row r="976" s="62" customFormat="1"/>
    <row r="977" s="62" customFormat="1"/>
    <row r="978" s="62" customFormat="1"/>
    <row r="979" s="62" customFormat="1"/>
    <row r="980" s="62" customFormat="1"/>
    <row r="981" s="62" customFormat="1"/>
    <row r="982" s="62" customFormat="1"/>
    <row r="983" s="62" customFormat="1"/>
    <row r="984" s="62" customFormat="1"/>
    <row r="985" s="62" customFormat="1"/>
    <row r="986" s="62" customFormat="1"/>
    <row r="987" s="62" customFormat="1"/>
    <row r="988" s="62" customFormat="1"/>
    <row r="989" s="62" customFormat="1"/>
    <row r="990" s="62" customFormat="1"/>
    <row r="991" s="62" customFormat="1"/>
    <row r="992" s="62" customFormat="1"/>
    <row r="993" s="62" customFormat="1"/>
    <row r="994" s="62" customFormat="1"/>
    <row r="995" s="62" customFormat="1"/>
    <row r="996" s="62" customFormat="1"/>
    <row r="997" s="62" customFormat="1"/>
    <row r="998" s="62" customFormat="1"/>
    <row r="999" s="62" customFormat="1"/>
    <row r="1000" s="62" customFormat="1"/>
  </sheetData>
  <sheetProtection formatCells="0" formatColumns="0" formatRows="0" insertColumns="0" insertRows="0" insertHyperlinks="0" deleteColumns="0" deleteRows="0" sort="0" autoFilter="0" pivotTables="0"/>
  <mergeCells count="34">
    <mergeCell ref="A13:G13"/>
    <mergeCell ref="A14:G14"/>
    <mergeCell ref="A15:G15"/>
    <mergeCell ref="A16:G16"/>
    <mergeCell ref="A17:G17"/>
    <mergeCell ref="AA6:AA9"/>
    <mergeCell ref="A7:A9"/>
    <mergeCell ref="B7:B9"/>
    <mergeCell ref="C7:C9"/>
    <mergeCell ref="D7:D9"/>
    <mergeCell ref="E7:E9"/>
    <mergeCell ref="X8:X9"/>
    <mergeCell ref="Y8:Y9"/>
    <mergeCell ref="Z8:Z9"/>
    <mergeCell ref="V7:V9"/>
    <mergeCell ref="L7:L9"/>
    <mergeCell ref="M7:U7"/>
    <mergeCell ref="M8:M9"/>
    <mergeCell ref="N8:P8"/>
    <mergeCell ref="H7:H9"/>
    <mergeCell ref="I7:I9"/>
    <mergeCell ref="A1:O1"/>
    <mergeCell ref="A6:I6"/>
    <mergeCell ref="J6:V6"/>
    <mergeCell ref="W6:W9"/>
    <mergeCell ref="X6:Z7"/>
    <mergeCell ref="A4:T4"/>
    <mergeCell ref="Q8:T8"/>
    <mergeCell ref="U8:U9"/>
    <mergeCell ref="F7:F9"/>
    <mergeCell ref="G7:G9"/>
    <mergeCell ref="A3:T3"/>
    <mergeCell ref="J7:J9"/>
    <mergeCell ref="K7:K9"/>
  </mergeCells>
  <pageMargins left="0.15" right="0.15" top="0.6" bottom="0.02" header="0.3" footer="0.3"/>
  <pageSetup paperSize="9" scale="5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zoomScaleNormal="100" workbookViewId="0">
      <selection activeCell="G14" sqref="G14"/>
    </sheetView>
  </sheetViews>
  <sheetFormatPr defaultRowHeight="16.5"/>
  <cols>
    <col min="1" max="1" width="9.140625" style="54" customWidth="1"/>
    <col min="2" max="2" width="7.7109375" style="54" customWidth="1"/>
    <col min="3" max="3" width="80" style="54" customWidth="1"/>
    <col min="4" max="4" width="43" style="54" customWidth="1"/>
    <col min="5" max="5" width="40" style="54" customWidth="1"/>
    <col min="6" max="16384" width="9.140625" style="52"/>
  </cols>
  <sheetData>
    <row r="1" spans="1:5">
      <c r="A1" s="104"/>
    </row>
    <row r="2" spans="1:5" ht="44.25" customHeight="1">
      <c r="B2" s="555" t="s">
        <v>425</v>
      </c>
      <c r="C2" s="556"/>
      <c r="D2" s="557"/>
    </row>
    <row r="3" spans="1:5" ht="17.25" customHeight="1" thickBot="1">
      <c r="B3" s="558" t="s">
        <v>3</v>
      </c>
      <c r="C3" s="559"/>
      <c r="D3" s="106"/>
    </row>
    <row r="4" spans="1:5">
      <c r="B4" s="553" t="s">
        <v>19</v>
      </c>
      <c r="C4" s="554"/>
      <c r="D4" s="104"/>
    </row>
    <row r="5" spans="1:5" ht="17.25" customHeight="1" thickBot="1">
      <c r="B5" s="98" t="s">
        <v>426</v>
      </c>
      <c r="C5" s="105">
        <v>2021</v>
      </c>
      <c r="D5" s="54" t="s">
        <v>2</v>
      </c>
    </row>
    <row r="6" spans="1:5" ht="6.75" customHeight="1" thickBot="1">
      <c r="B6" s="98"/>
      <c r="C6" s="98"/>
      <c r="D6" s="104"/>
    </row>
    <row r="7" spans="1:5" ht="17.25" hidden="1" customHeight="1">
      <c r="B7" s="98"/>
      <c r="C7" s="98"/>
    </row>
    <row r="8" spans="1:5" ht="17.25" customHeight="1" thickBot="1">
      <c r="B8" s="100" t="s">
        <v>39</v>
      </c>
      <c r="C8" s="103" t="s">
        <v>427</v>
      </c>
      <c r="D8" s="102" t="s">
        <v>22</v>
      </c>
      <c r="E8" s="102" t="s">
        <v>428</v>
      </c>
    </row>
    <row r="9" spans="1:5" ht="68.25" customHeight="1" thickBot="1">
      <c r="B9" s="100">
        <v>1</v>
      </c>
      <c r="C9" s="100" t="s">
        <v>429</v>
      </c>
      <c r="D9" s="99">
        <v>297</v>
      </c>
      <c r="E9" s="99"/>
    </row>
    <row r="10" spans="1:5" ht="17.25" customHeight="1" thickBot="1">
      <c r="B10" s="101" t="s">
        <v>430</v>
      </c>
      <c r="C10" s="100" t="s">
        <v>431</v>
      </c>
      <c r="D10" s="99">
        <v>0</v>
      </c>
      <c r="E10" s="99"/>
    </row>
    <row r="11" spans="1:5" ht="17.25" customHeight="1" thickBot="1">
      <c r="B11" s="100" t="s">
        <v>432</v>
      </c>
      <c r="C11" s="100" t="s">
        <v>433</v>
      </c>
      <c r="D11" s="99">
        <v>0</v>
      </c>
      <c r="E11" s="99"/>
    </row>
    <row r="12" spans="1:5" ht="17.25" customHeight="1" thickBot="1">
      <c r="B12" s="100" t="s">
        <v>434</v>
      </c>
      <c r="C12" s="100" t="s">
        <v>435</v>
      </c>
      <c r="D12" s="99">
        <v>34</v>
      </c>
      <c r="E12" s="99"/>
    </row>
    <row r="13" spans="1:5" ht="20.25" customHeight="1" thickBot="1">
      <c r="B13" s="100" t="s">
        <v>436</v>
      </c>
      <c r="C13" s="100" t="s">
        <v>437</v>
      </c>
      <c r="D13" s="99">
        <v>263</v>
      </c>
      <c r="E13" s="99"/>
    </row>
    <row r="14" spans="1:5" ht="41.25" customHeight="1" thickBot="1">
      <c r="B14" s="100">
        <v>2</v>
      </c>
      <c r="C14" s="100" t="s">
        <v>440</v>
      </c>
      <c r="D14" s="99">
        <v>0</v>
      </c>
      <c r="E14" s="99"/>
    </row>
    <row r="15" spans="1:5" ht="33" customHeight="1" thickBot="1">
      <c r="B15" s="100">
        <v>3</v>
      </c>
      <c r="C15" s="100" t="s">
        <v>441</v>
      </c>
      <c r="D15" s="99">
        <v>0</v>
      </c>
      <c r="E15" s="99"/>
    </row>
    <row r="16" spans="1:5" ht="46.5" customHeight="1" thickBot="1">
      <c r="B16" s="100">
        <v>4</v>
      </c>
      <c r="C16" s="100" t="s">
        <v>442</v>
      </c>
      <c r="D16" s="99">
        <v>0</v>
      </c>
      <c r="E16" s="99"/>
    </row>
    <row r="17" spans="2:12" ht="69" customHeight="1" thickBot="1">
      <c r="B17" s="100">
        <v>5</v>
      </c>
      <c r="C17" s="100" t="s">
        <v>443</v>
      </c>
      <c r="D17" s="99">
        <v>0</v>
      </c>
      <c r="E17" s="99"/>
    </row>
    <row r="18" spans="2:12" ht="52.5" customHeight="1"/>
    <row r="19" spans="2:12" ht="24" customHeight="1">
      <c r="B19" s="62"/>
      <c r="C19" s="62"/>
    </row>
    <row r="20" spans="2:12" s="90" customFormat="1" ht="18.75">
      <c r="B20" s="65" t="s">
        <v>52</v>
      </c>
      <c r="C20" s="65"/>
      <c r="D20" s="560" t="s">
        <v>492</v>
      </c>
      <c r="E20" s="560"/>
      <c r="F20" s="64"/>
      <c r="G20" s="64"/>
      <c r="H20" s="64"/>
      <c r="I20" s="64"/>
      <c r="J20" s="64"/>
      <c r="L20" s="64"/>
    </row>
    <row r="21" spans="2:12" s="90" customFormat="1">
      <c r="B21" s="89"/>
      <c r="C21" s="89"/>
      <c r="D21" s="79"/>
      <c r="E21" s="77"/>
    </row>
    <row r="22" spans="2:12" s="90" customFormat="1">
      <c r="B22" s="77"/>
      <c r="C22" s="77"/>
      <c r="D22" s="79"/>
      <c r="E22" s="77"/>
    </row>
    <row r="23" spans="2:12" s="90" customFormat="1" ht="17.25" hidden="1" customHeight="1">
      <c r="B23" s="89"/>
      <c r="C23" s="89"/>
      <c r="D23" s="79"/>
      <c r="E23" s="77"/>
    </row>
    <row r="24" spans="2:12" s="90" customFormat="1" ht="17.25" hidden="1" customHeight="1">
      <c r="B24" s="89"/>
      <c r="C24" s="89"/>
      <c r="D24" s="79"/>
      <c r="E24" s="77"/>
    </row>
    <row r="25" spans="2:12" s="90" customFormat="1" ht="17.25" hidden="1" customHeight="1">
      <c r="B25" s="89"/>
      <c r="C25" s="89"/>
      <c r="D25" s="79"/>
      <c r="E25" s="77"/>
    </row>
    <row r="26" spans="2:12" s="90" customFormat="1" hidden="1">
      <c r="B26" s="89"/>
      <c r="C26" s="89"/>
      <c r="D26" s="79"/>
      <c r="E26" s="77"/>
    </row>
    <row r="27" spans="2:12" s="85" customFormat="1" ht="18.75">
      <c r="B27" s="84" t="s">
        <v>444</v>
      </c>
      <c r="C27" s="84"/>
      <c r="D27" s="552" t="s">
        <v>490</v>
      </c>
      <c r="E27" s="552"/>
    </row>
    <row r="28" spans="2:12">
      <c r="B28" s="62"/>
      <c r="C28" s="62"/>
    </row>
    <row r="29" spans="2:12">
      <c r="B29" s="62"/>
      <c r="C29" s="62"/>
    </row>
    <row r="30" spans="2:12" s="85" customFormat="1" ht="18.75">
      <c r="B30" s="84" t="s">
        <v>472</v>
      </c>
      <c r="C30" s="84"/>
      <c r="D30" s="552" t="s">
        <v>491</v>
      </c>
      <c r="E30" s="552"/>
    </row>
    <row r="31" spans="2:12">
      <c r="B31" s="98"/>
      <c r="C31" s="98"/>
    </row>
    <row r="32" spans="2:12">
      <c r="B32" s="98"/>
      <c r="C32" s="98"/>
    </row>
    <row r="33" spans="2:3">
      <c r="B33" s="98"/>
      <c r="C33" s="98"/>
    </row>
  </sheetData>
  <sheetProtection formatCells="0" formatColumns="0" formatRows="0" insertColumns="0" insertRows="0" insertHyperlinks="0" deleteColumns="0" deleteRows="0" selectLockedCells="1" sort="0" autoFilter="0" pivotTables="0"/>
  <mergeCells count="6">
    <mergeCell ref="D30:E30"/>
    <mergeCell ref="B4:C4"/>
    <mergeCell ref="B2:D2"/>
    <mergeCell ref="B3:C3"/>
    <mergeCell ref="D20:E20"/>
    <mergeCell ref="D27:E27"/>
  </mergeCells>
  <pageMargins left="0.15" right="0.15" top="0.6" bottom="0.02" header="0.3" footer="0.3"/>
  <pageSetup paperSize="9" scale="8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11"/>
  <sheetViews>
    <sheetView topLeftCell="B1" zoomScaleNormal="100" workbookViewId="0">
      <selection activeCell="F9" sqref="F9"/>
    </sheetView>
  </sheetViews>
  <sheetFormatPr defaultRowHeight="15"/>
  <cols>
    <col min="1" max="1" width="0" style="52" hidden="1" customWidth="1"/>
    <col min="2" max="2" width="9.140625" style="52"/>
    <col min="3" max="3" width="29.42578125" style="52" bestFit="1" customWidth="1"/>
    <col min="4" max="15" width="25" style="52" customWidth="1"/>
    <col min="16" max="16384" width="9.140625" style="52"/>
  </cols>
  <sheetData>
    <row r="1" spans="1:17" ht="15.7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7" ht="15.75">
      <c r="A2" s="561" t="s">
        <v>498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57"/>
    </row>
    <row r="3" spans="1:17" ht="16.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54"/>
      <c r="L3" s="116"/>
      <c r="M3" s="116"/>
      <c r="N3" s="116"/>
      <c r="O3" s="116"/>
      <c r="P3" s="116"/>
    </row>
    <row r="4" spans="1:17" ht="15.75">
      <c r="A4" s="116"/>
      <c r="B4" s="119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7" ht="15.75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</row>
    <row r="6" spans="1:17" ht="15.75">
      <c r="A6" s="116"/>
      <c r="B6" s="563" t="s">
        <v>39</v>
      </c>
      <c r="C6" s="563" t="s">
        <v>445</v>
      </c>
      <c r="D6" s="563" t="s">
        <v>446</v>
      </c>
      <c r="E6" s="563"/>
      <c r="F6" s="563"/>
      <c r="G6" s="563"/>
      <c r="H6" s="563"/>
      <c r="I6" s="563"/>
      <c r="J6" s="563" t="s">
        <v>447</v>
      </c>
      <c r="K6" s="563"/>
      <c r="L6" s="563"/>
      <c r="M6" s="563"/>
      <c r="N6" s="563"/>
      <c r="O6" s="563"/>
      <c r="P6" s="116"/>
    </row>
    <row r="7" spans="1:17" ht="15.75">
      <c r="A7" s="116"/>
      <c r="B7" s="563"/>
      <c r="C7" s="563"/>
      <c r="D7" s="563" t="s">
        <v>448</v>
      </c>
      <c r="E7" s="563" t="s">
        <v>449</v>
      </c>
      <c r="F7" s="563" t="s">
        <v>497</v>
      </c>
      <c r="G7" s="563" t="s">
        <v>450</v>
      </c>
      <c r="H7" s="563" t="s">
        <v>451</v>
      </c>
      <c r="I7" s="563"/>
      <c r="J7" s="563" t="s">
        <v>448</v>
      </c>
      <c r="K7" s="563" t="s">
        <v>449</v>
      </c>
      <c r="L7" s="563" t="s">
        <v>496</v>
      </c>
      <c r="M7" s="563" t="s">
        <v>450</v>
      </c>
      <c r="N7" s="563" t="s">
        <v>451</v>
      </c>
      <c r="O7" s="563"/>
      <c r="P7" s="116"/>
    </row>
    <row r="8" spans="1:17" ht="67.5" customHeight="1">
      <c r="A8" s="116"/>
      <c r="B8" s="563"/>
      <c r="C8" s="563"/>
      <c r="D8" s="563"/>
      <c r="E8" s="563"/>
      <c r="F8" s="563"/>
      <c r="G8" s="563"/>
      <c r="H8" s="118" t="s">
        <v>452</v>
      </c>
      <c r="I8" s="118" t="s">
        <v>453</v>
      </c>
      <c r="J8" s="563"/>
      <c r="K8" s="563"/>
      <c r="L8" s="563"/>
      <c r="M8" s="563"/>
      <c r="N8" s="118" t="s">
        <v>452</v>
      </c>
      <c r="O8" s="118" t="s">
        <v>453</v>
      </c>
      <c r="P8" s="116"/>
    </row>
    <row r="9" spans="1:17" ht="47.25">
      <c r="A9" s="116"/>
      <c r="B9" s="117">
        <v>1</v>
      </c>
      <c r="C9" s="117" t="s">
        <v>3</v>
      </c>
      <c r="D9" s="117">
        <v>5</v>
      </c>
      <c r="E9" s="117" t="s">
        <v>454</v>
      </c>
      <c r="F9" s="117">
        <v>2.3309799999999998</v>
      </c>
      <c r="G9" s="117">
        <v>0.21967999999999999</v>
      </c>
      <c r="H9" s="117">
        <v>0.3</v>
      </c>
      <c r="I9" s="117">
        <v>0.3</v>
      </c>
      <c r="J9" s="117">
        <v>7</v>
      </c>
      <c r="K9" s="117" t="s">
        <v>455</v>
      </c>
      <c r="L9" s="117">
        <v>0.78503000000000001</v>
      </c>
      <c r="M9" s="117">
        <v>0.24091000000000001</v>
      </c>
      <c r="N9" s="117">
        <v>0.3</v>
      </c>
      <c r="O9" s="117">
        <v>0.3</v>
      </c>
      <c r="P9" s="116"/>
    </row>
    <row r="10" spans="1:17" ht="15.7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</row>
    <row r="11" spans="1:17" ht="18.75">
      <c r="C11" s="95" t="s">
        <v>52</v>
      </c>
      <c r="D11" s="95"/>
      <c r="E11" s="95"/>
      <c r="F11" s="95" t="s">
        <v>471</v>
      </c>
    </row>
  </sheetData>
  <sheetProtection formatCells="0" formatColumns="0" formatRows="0" insertColumns="0" insertRows="0" insertHyperlinks="0" deleteColumns="0" deleteRows="0" sort="0" autoFilter="0" pivotTables="0"/>
  <mergeCells count="15">
    <mergeCell ref="A2:Q2"/>
    <mergeCell ref="B6:B8"/>
    <mergeCell ref="C6:C8"/>
    <mergeCell ref="D6:I6"/>
    <mergeCell ref="D7:D8"/>
    <mergeCell ref="E7:E8"/>
    <mergeCell ref="F7:F8"/>
    <mergeCell ref="G7:G8"/>
    <mergeCell ref="H7:I7"/>
    <mergeCell ref="J6:O6"/>
    <mergeCell ref="J7:J8"/>
    <mergeCell ref="K7:K8"/>
    <mergeCell ref="L7:L8"/>
    <mergeCell ref="M7:M8"/>
    <mergeCell ref="N7:O7"/>
  </mergeCells>
  <pageMargins left="0.7" right="0.7" top="0.75" bottom="0.75" header="0.3" footer="0.3"/>
  <pageSetup paperSize="9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2:P11"/>
  <sheetViews>
    <sheetView topLeftCell="B1" zoomScaleNormal="100" workbookViewId="0">
      <selection activeCell="E27" sqref="E27"/>
    </sheetView>
  </sheetViews>
  <sheetFormatPr defaultRowHeight="15"/>
  <cols>
    <col min="1" max="1" width="0" style="52" hidden="1" customWidth="1"/>
    <col min="2" max="2" width="9.140625" style="52"/>
    <col min="3" max="3" width="29.42578125" style="52" bestFit="1" customWidth="1"/>
    <col min="4" max="4" width="50" style="52" customWidth="1"/>
    <col min="5" max="16" width="13" style="52" customWidth="1"/>
    <col min="17" max="16384" width="9.140625" style="52"/>
  </cols>
  <sheetData>
    <row r="2" spans="2:16" ht="16.5">
      <c r="C2" s="52" t="s">
        <v>499</v>
      </c>
      <c r="P2" s="54"/>
    </row>
    <row r="4" spans="2:16">
      <c r="B4" s="564" t="s">
        <v>456</v>
      </c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</row>
    <row r="6" spans="2:16" ht="15.75">
      <c r="B6" s="565" t="s">
        <v>39</v>
      </c>
      <c r="C6" s="565" t="s">
        <v>445</v>
      </c>
      <c r="D6" s="565" t="s">
        <v>457</v>
      </c>
      <c r="E6" s="565" t="s">
        <v>458</v>
      </c>
      <c r="F6" s="565"/>
      <c r="G6" s="565"/>
      <c r="H6" s="565"/>
      <c r="I6" s="565"/>
      <c r="J6" s="565"/>
      <c r="K6" s="565" t="s">
        <v>459</v>
      </c>
      <c r="L6" s="565"/>
      <c r="M6" s="565" t="s">
        <v>460</v>
      </c>
      <c r="N6" s="565"/>
      <c r="O6" s="565"/>
      <c r="P6" s="565"/>
    </row>
    <row r="7" spans="2:16" ht="15.75">
      <c r="B7" s="565"/>
      <c r="C7" s="565"/>
      <c r="D7" s="565"/>
      <c r="E7" s="565" t="s">
        <v>446</v>
      </c>
      <c r="F7" s="565"/>
      <c r="G7" s="565"/>
      <c r="H7" s="565" t="s">
        <v>447</v>
      </c>
      <c r="I7" s="565"/>
      <c r="J7" s="565"/>
      <c r="K7" s="565"/>
      <c r="L7" s="565"/>
      <c r="M7" s="565"/>
      <c r="N7" s="565"/>
      <c r="O7" s="565"/>
      <c r="P7" s="565"/>
    </row>
    <row r="8" spans="2:16" ht="63">
      <c r="B8" s="565"/>
      <c r="C8" s="565"/>
      <c r="D8" s="565"/>
      <c r="E8" s="120" t="s">
        <v>461</v>
      </c>
      <c r="F8" s="120" t="s">
        <v>462</v>
      </c>
      <c r="G8" s="120" t="s">
        <v>463</v>
      </c>
      <c r="H8" s="120" t="s">
        <v>461</v>
      </c>
      <c r="I8" s="120" t="s">
        <v>462</v>
      </c>
      <c r="J8" s="120" t="s">
        <v>463</v>
      </c>
      <c r="K8" s="120" t="s">
        <v>464</v>
      </c>
      <c r="L8" s="120" t="s">
        <v>465</v>
      </c>
      <c r="M8" s="120" t="s">
        <v>466</v>
      </c>
      <c r="N8" s="120" t="s">
        <v>467</v>
      </c>
      <c r="O8" s="120" t="s">
        <v>468</v>
      </c>
      <c r="P8" s="120" t="s">
        <v>469</v>
      </c>
    </row>
    <row r="9" spans="2:16" ht="31.5">
      <c r="B9" s="117">
        <v>1</v>
      </c>
      <c r="C9" s="117" t="s">
        <v>3</v>
      </c>
      <c r="D9" s="117" t="s">
        <v>470</v>
      </c>
      <c r="E9" s="117">
        <v>0</v>
      </c>
      <c r="F9" s="117"/>
      <c r="G9" s="117">
        <v>0</v>
      </c>
      <c r="H9" s="117">
        <v>0</v>
      </c>
      <c r="I9" s="117"/>
      <c r="J9" s="117">
        <v>0</v>
      </c>
      <c r="K9" s="117">
        <v>0</v>
      </c>
      <c r="L9" s="117">
        <v>0</v>
      </c>
      <c r="M9" s="117">
        <v>2.3309799999999998</v>
      </c>
      <c r="N9" s="117">
        <v>0.78503000000000001</v>
      </c>
      <c r="O9" s="117">
        <v>5</v>
      </c>
      <c r="P9" s="117">
        <v>7</v>
      </c>
    </row>
    <row r="11" spans="2:16" s="90" customFormat="1" ht="18.75">
      <c r="C11" s="95" t="s">
        <v>52</v>
      </c>
      <c r="D11" s="95"/>
      <c r="E11" s="95"/>
      <c r="F11" s="95" t="s">
        <v>471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B4:P4"/>
    <mergeCell ref="B6:B8"/>
    <mergeCell ref="C6:C8"/>
    <mergeCell ref="D6:D8"/>
    <mergeCell ref="E6:J6"/>
    <mergeCell ref="E7:G7"/>
    <mergeCell ref="H7:J7"/>
    <mergeCell ref="K6:L7"/>
    <mergeCell ref="M6:P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8</vt:i4>
      </vt:variant>
    </vt:vector>
  </HeadingPairs>
  <TitlesOfParts>
    <vt:vector size="23" baseType="lpstr">
      <vt:lpstr>1.1</vt:lpstr>
      <vt:lpstr>1.2</vt:lpstr>
      <vt:lpstr>1.3</vt:lpstr>
      <vt:lpstr>1.9</vt:lpstr>
      <vt:lpstr>2.1</vt:lpstr>
      <vt:lpstr>2.2</vt:lpstr>
      <vt:lpstr>2.3</vt:lpstr>
      <vt:lpstr>3.1</vt:lpstr>
      <vt:lpstr>3.2</vt:lpstr>
      <vt:lpstr>4.1</vt:lpstr>
      <vt:lpstr>4.2</vt:lpstr>
      <vt:lpstr>8.1</vt:lpstr>
      <vt:lpstr>8.3</vt:lpstr>
      <vt:lpstr>Базовые 1</vt:lpstr>
      <vt:lpstr>Базовые 2</vt:lpstr>
      <vt:lpstr>'8.1'!_ftn1</vt:lpstr>
      <vt:lpstr>'1.9'!_ftnref1</vt:lpstr>
      <vt:lpstr>'8.1'!_ftnref1</vt:lpstr>
      <vt:lpstr>'1.9'!_Toc472327088</vt:lpstr>
      <vt:lpstr>'8.1'!_Toc472327096</vt:lpstr>
      <vt:lpstr>'1.1'!Область_печати</vt:lpstr>
      <vt:lpstr>'2.2'!Область_печати</vt:lpstr>
      <vt:lpstr>'2.3'!Область_печати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2022-03-22T11:30:46Z</dcterms:modified>
</cp:coreProperties>
</file>